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285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<sst xmlns="http://schemas.openxmlformats.org/spreadsheetml/2006/main" count="1034" uniqueCount="522">
  <si>
    <t>2020年9月市区个人申领培训补贴人员名单</t>
  </si>
  <si>
    <t>申报时间：2020年9月</t>
  </si>
  <si>
    <t>序号</t>
  </si>
  <si>
    <t>姓名</t>
  </si>
  <si>
    <t>身份证号码</t>
  </si>
  <si>
    <t>证书编号</t>
  </si>
  <si>
    <t>补贴工种</t>
  </si>
  <si>
    <t>补贴等级</t>
  </si>
  <si>
    <t>补贴金额（元）</t>
  </si>
  <si>
    <t>虞洁鸣</t>
  </si>
  <si>
    <t>3204811989******24</t>
  </si>
  <si>
    <t>茶艺师</t>
  </si>
  <si>
    <t>中级</t>
  </si>
  <si>
    <t>卞国鸣</t>
  </si>
  <si>
    <t>3204041973******14</t>
  </si>
  <si>
    <t>电工</t>
  </si>
  <si>
    <t>初级</t>
  </si>
  <si>
    <t>刘俊</t>
  </si>
  <si>
    <t>3204821982******13</t>
  </si>
  <si>
    <t>朱珊华</t>
  </si>
  <si>
    <t>3204111975******44</t>
  </si>
  <si>
    <t>西式面点师</t>
  </si>
  <si>
    <t>虞丽</t>
  </si>
  <si>
    <t>3204231981******20</t>
  </si>
  <si>
    <t>孙卫敏</t>
  </si>
  <si>
    <t>3212821981******1X</t>
  </si>
  <si>
    <t>刘雪</t>
  </si>
  <si>
    <t>3412221990******20</t>
  </si>
  <si>
    <t>保育员</t>
  </si>
  <si>
    <t>鲍家娣</t>
  </si>
  <si>
    <t>3405211988******22</t>
  </si>
  <si>
    <t>陈玫</t>
  </si>
  <si>
    <t>3521011971******21</t>
  </si>
  <si>
    <t>谢彬</t>
  </si>
  <si>
    <t>3204831991******18</t>
  </si>
  <si>
    <t>中式烹调师</t>
  </si>
  <si>
    <t>孙永霞</t>
  </si>
  <si>
    <t>3211811975******46</t>
  </si>
  <si>
    <t>马春霞</t>
  </si>
  <si>
    <t>3204111978******27</t>
  </si>
  <si>
    <t>吴玉</t>
  </si>
  <si>
    <t>3204831988******22</t>
  </si>
  <si>
    <t>育婴员</t>
  </si>
  <si>
    <t>陈美凤</t>
  </si>
  <si>
    <t>3204211979******40</t>
  </si>
  <si>
    <t>薛华</t>
  </si>
  <si>
    <t>3204041976******2X</t>
  </si>
  <si>
    <t>杨悦</t>
  </si>
  <si>
    <t>3204041994******23</t>
  </si>
  <si>
    <t>张蓓</t>
  </si>
  <si>
    <t>3204211979******29</t>
  </si>
  <si>
    <t>顾文君</t>
  </si>
  <si>
    <t>3204831990******28</t>
  </si>
  <si>
    <t>叶丽萍</t>
  </si>
  <si>
    <t>3204211970******2X</t>
  </si>
  <si>
    <t>杨兰兰</t>
  </si>
  <si>
    <t>5107231987******20</t>
  </si>
  <si>
    <t>孙婷</t>
  </si>
  <si>
    <t>3213231991******28</t>
  </si>
  <si>
    <t>薛良玉</t>
  </si>
  <si>
    <t>3411241977******28</t>
  </si>
  <si>
    <t>王林艳</t>
  </si>
  <si>
    <t>3213221986******63</t>
  </si>
  <si>
    <t>李双佳</t>
  </si>
  <si>
    <t>3211811995******26</t>
  </si>
  <si>
    <t>傅珍美</t>
  </si>
  <si>
    <t>3201241975******24</t>
  </si>
  <si>
    <t>肖殷</t>
  </si>
  <si>
    <t>3204831987******23</t>
  </si>
  <si>
    <t>钱杨</t>
  </si>
  <si>
    <t>3204831989******68</t>
  </si>
  <si>
    <t>朱春芬</t>
  </si>
  <si>
    <t>3204831987******26</t>
  </si>
  <si>
    <t>周玉</t>
  </si>
  <si>
    <t>3204831988******67</t>
  </si>
  <si>
    <t>徐燕月</t>
  </si>
  <si>
    <t>3204211975******28</t>
  </si>
  <si>
    <t>马婧</t>
  </si>
  <si>
    <t>3207211987******29</t>
  </si>
  <si>
    <t>刘娇</t>
  </si>
  <si>
    <t>4208811988******64</t>
  </si>
  <si>
    <t>蒋燕</t>
  </si>
  <si>
    <t>3211811988******65</t>
  </si>
  <si>
    <t>陈玉芳</t>
  </si>
  <si>
    <t>3204831984******45</t>
  </si>
  <si>
    <t>贡淑贤</t>
  </si>
  <si>
    <t>3204831984******24</t>
  </si>
  <si>
    <t>曹珊</t>
  </si>
  <si>
    <t>3211811992******66</t>
  </si>
  <si>
    <t>周燕</t>
  </si>
  <si>
    <t>3204831989******23</t>
  </si>
  <si>
    <t>薛婷</t>
  </si>
  <si>
    <t>3212831988******46</t>
  </si>
  <si>
    <t>沈小婷</t>
  </si>
  <si>
    <t>3204831989******24</t>
  </si>
  <si>
    <t>丁小红</t>
  </si>
  <si>
    <t>3204211979******48</t>
  </si>
  <si>
    <t>陈燕</t>
  </si>
  <si>
    <t>3204831988******23</t>
  </si>
  <si>
    <t>巩俐</t>
  </si>
  <si>
    <t>1427011989******23</t>
  </si>
  <si>
    <t>镇韩英</t>
  </si>
  <si>
    <t>3204211970******21</t>
  </si>
  <si>
    <t>李利亚</t>
  </si>
  <si>
    <t>1305821985******48</t>
  </si>
  <si>
    <t>黄晓辉</t>
  </si>
  <si>
    <t>3204021976******20</t>
  </si>
  <si>
    <t>於梦楠</t>
  </si>
  <si>
    <t>3204831990******61</t>
  </si>
  <si>
    <t>余林娣</t>
  </si>
  <si>
    <t>3204811971******23</t>
  </si>
  <si>
    <t>陆海艳</t>
  </si>
  <si>
    <t>3204831984******47</t>
  </si>
  <si>
    <t>谢红梅</t>
  </si>
  <si>
    <t>3204111977******23</t>
  </si>
  <si>
    <t>万红蕾</t>
  </si>
  <si>
    <t>孙霞</t>
  </si>
  <si>
    <t>3202191980******60</t>
  </si>
  <si>
    <t>谢明月</t>
  </si>
  <si>
    <t>3211231975******22</t>
  </si>
  <si>
    <t>杨小锐</t>
  </si>
  <si>
    <t>6228251989******4X</t>
  </si>
  <si>
    <t>徐燕</t>
  </si>
  <si>
    <t>3204211975******22</t>
  </si>
  <si>
    <t>金红亚</t>
  </si>
  <si>
    <t>3204831986******83</t>
  </si>
  <si>
    <t>毛亚兰</t>
  </si>
  <si>
    <t>4290041986******48</t>
  </si>
  <si>
    <t>陈芳梅</t>
  </si>
  <si>
    <t>3204011988******65</t>
  </si>
  <si>
    <t>3202821986******60</t>
  </si>
  <si>
    <t>张文娟</t>
  </si>
  <si>
    <t>3204211980******25</t>
  </si>
  <si>
    <t>孙微</t>
  </si>
  <si>
    <t>3204011987******24</t>
  </si>
  <si>
    <t>黄丽娜</t>
  </si>
  <si>
    <t>3204011987******28</t>
  </si>
  <si>
    <t>严吉</t>
  </si>
  <si>
    <t>3204831995******27</t>
  </si>
  <si>
    <t>陈纪琴</t>
  </si>
  <si>
    <t>3204211979******22</t>
  </si>
  <si>
    <t>陈红霞</t>
  </si>
  <si>
    <t>3209221981******46</t>
  </si>
  <si>
    <t>巢一娜</t>
  </si>
  <si>
    <t>3204831987******0X</t>
  </si>
  <si>
    <t>洪长爱</t>
  </si>
  <si>
    <t>3209221988******24</t>
  </si>
  <si>
    <t>赵飞燕</t>
  </si>
  <si>
    <t>3204831990******22</t>
  </si>
  <si>
    <t>宋珊珊</t>
  </si>
  <si>
    <t>3622261988******26</t>
  </si>
  <si>
    <t>王路珍</t>
  </si>
  <si>
    <t>3204831987******20</t>
  </si>
  <si>
    <t>刘桂香</t>
  </si>
  <si>
    <t>5328211969******29</t>
  </si>
  <si>
    <t>李雪云</t>
  </si>
  <si>
    <t>3204821986******08</t>
  </si>
  <si>
    <t>仇文英</t>
  </si>
  <si>
    <t>3204211980******27</t>
  </si>
  <si>
    <t>夏红燕</t>
  </si>
  <si>
    <t>3204111979******23</t>
  </si>
  <si>
    <t>徐亚芬</t>
  </si>
  <si>
    <t>3204211969******21</t>
  </si>
  <si>
    <t>曹燕</t>
  </si>
  <si>
    <t>3204831984******21</t>
  </si>
  <si>
    <t>徐春艳</t>
  </si>
  <si>
    <t>6123241972******67</t>
  </si>
  <si>
    <t>金婷婷</t>
  </si>
  <si>
    <t>3209241990******44</t>
  </si>
  <si>
    <t>蒋玉婷</t>
  </si>
  <si>
    <t>3204831991******26</t>
  </si>
  <si>
    <t>施淑英</t>
  </si>
  <si>
    <t>3204011986******40</t>
  </si>
  <si>
    <t>仇文丽</t>
  </si>
  <si>
    <t>言江雯</t>
  </si>
  <si>
    <t>3211811989******28</t>
  </si>
  <si>
    <t>周勤兰</t>
  </si>
  <si>
    <t>3204831986******23</t>
  </si>
  <si>
    <t>张亚蓓</t>
  </si>
  <si>
    <t>3204011989******22</t>
  </si>
  <si>
    <t>刘文娟</t>
  </si>
  <si>
    <t>3204211979******23</t>
  </si>
  <si>
    <t>李玉</t>
  </si>
  <si>
    <t>3202811999******22</t>
  </si>
  <si>
    <t>蔡云芳</t>
  </si>
  <si>
    <t>倪玲娟</t>
  </si>
  <si>
    <t>3204211972******25</t>
  </si>
  <si>
    <t>王慧</t>
  </si>
  <si>
    <t>3212831991******22</t>
  </si>
  <si>
    <t>陈彩萍</t>
  </si>
  <si>
    <t>3204211974******27</t>
  </si>
  <si>
    <t>陆芳</t>
  </si>
  <si>
    <t>3204831982******23</t>
  </si>
  <si>
    <t>周文伟</t>
  </si>
  <si>
    <t>3204831987******17</t>
  </si>
  <si>
    <t>高级</t>
  </si>
  <si>
    <t>丁丽</t>
  </si>
  <si>
    <t>3204011990******88</t>
  </si>
  <si>
    <t>朱晓峰</t>
  </si>
  <si>
    <t>3204831981******35</t>
  </si>
  <si>
    <t>王艳争</t>
  </si>
  <si>
    <t>4127281982******70</t>
  </si>
  <si>
    <t>王彩娣</t>
  </si>
  <si>
    <t>3204211970******44</t>
  </si>
  <si>
    <t>孔元元</t>
  </si>
  <si>
    <t>3201251984******29</t>
  </si>
  <si>
    <t>詹霞</t>
  </si>
  <si>
    <t>4211261980******23</t>
  </si>
  <si>
    <t>刘亚婷</t>
  </si>
  <si>
    <t>3604251995******21</t>
  </si>
  <si>
    <t>王坚强</t>
  </si>
  <si>
    <t>3204221977******14</t>
  </si>
  <si>
    <t>徐峥烨</t>
  </si>
  <si>
    <t>3204111982******42</t>
  </si>
  <si>
    <t>王幸</t>
  </si>
  <si>
    <t>3204041981******18</t>
  </si>
  <si>
    <t>俞亮</t>
  </si>
  <si>
    <t>3204111978******16</t>
  </si>
  <si>
    <t>周宇人</t>
  </si>
  <si>
    <t>3204021979******11</t>
  </si>
  <si>
    <t>徐斌</t>
  </si>
  <si>
    <t>3204831982******1X</t>
  </si>
  <si>
    <t>3204021975******24</t>
  </si>
  <si>
    <t>中式面点师</t>
  </si>
  <si>
    <t>张丽红</t>
  </si>
  <si>
    <t>4210221986******66</t>
  </si>
  <si>
    <t>张雯</t>
  </si>
  <si>
    <t>3204021993******26</t>
  </si>
  <si>
    <t>崔敏敏</t>
  </si>
  <si>
    <t>3207241984******40</t>
  </si>
  <si>
    <t>彭小田</t>
  </si>
  <si>
    <t>3204011994******20</t>
  </si>
  <si>
    <t>美容师</t>
  </si>
  <si>
    <t>杜文涛</t>
  </si>
  <si>
    <t>3411821990******30</t>
  </si>
  <si>
    <t>李秀芳</t>
  </si>
  <si>
    <t>卢鹏瑶</t>
  </si>
  <si>
    <t>3204041977******4X</t>
  </si>
  <si>
    <t>殷佩红</t>
  </si>
  <si>
    <t>3204111994******28</t>
  </si>
  <si>
    <t>张倩</t>
  </si>
  <si>
    <t>3208111998******20</t>
  </si>
  <si>
    <t>周蓓蓓</t>
  </si>
  <si>
    <t>3209811984******68</t>
  </si>
  <si>
    <t>徐美红</t>
  </si>
  <si>
    <t>3204821983******0X</t>
  </si>
  <si>
    <t>史苏林</t>
  </si>
  <si>
    <t>3204811992******21</t>
  </si>
  <si>
    <t>陈永佳</t>
  </si>
  <si>
    <t>3204041994******28</t>
  </si>
  <si>
    <t>喻洋</t>
  </si>
  <si>
    <t>3204831998******21</t>
  </si>
  <si>
    <t>粟茵茹</t>
  </si>
  <si>
    <t>3204021974******23</t>
  </si>
  <si>
    <t>徐文婕</t>
  </si>
  <si>
    <t>3204041988******21</t>
  </si>
  <si>
    <t>苗亚芳</t>
  </si>
  <si>
    <t>3204211973******22</t>
  </si>
  <si>
    <t>吴月礼</t>
  </si>
  <si>
    <t>3212841984******4X</t>
  </si>
  <si>
    <t>王冠君</t>
  </si>
  <si>
    <t>3211831989******25</t>
  </si>
  <si>
    <t>郝菲</t>
  </si>
  <si>
    <t>3204041981******45</t>
  </si>
  <si>
    <t>邵军</t>
  </si>
  <si>
    <t>3204041971******12</t>
  </si>
  <si>
    <t>徐文龙</t>
  </si>
  <si>
    <t>3204211976******16</t>
  </si>
  <si>
    <t>胡雪芬</t>
  </si>
  <si>
    <t>3204111971******28</t>
  </si>
  <si>
    <t>王钗</t>
  </si>
  <si>
    <t>3623311995******29</t>
  </si>
  <si>
    <t>张素英</t>
  </si>
  <si>
    <t>4113031980******22</t>
  </si>
  <si>
    <t>王子伟</t>
  </si>
  <si>
    <t>3213221998******19</t>
  </si>
  <si>
    <t>郑亚君</t>
  </si>
  <si>
    <t>3622041986******27</t>
  </si>
  <si>
    <t>张伟燕</t>
  </si>
  <si>
    <t>3204211978******2X</t>
  </si>
  <si>
    <t>张吉</t>
  </si>
  <si>
    <t>3204021979******24</t>
  </si>
  <si>
    <t>刘敏</t>
  </si>
  <si>
    <t>3204041973******29</t>
  </si>
  <si>
    <t>孟苏云</t>
  </si>
  <si>
    <t>3203251980******60</t>
  </si>
  <si>
    <t>沈祥祥</t>
  </si>
  <si>
    <t>3213231990******34</t>
  </si>
  <si>
    <t>邵璐</t>
  </si>
  <si>
    <t>3204041989******47</t>
  </si>
  <si>
    <t>吴亚娟</t>
  </si>
  <si>
    <t>张晗</t>
  </si>
  <si>
    <t>3204021983******45</t>
  </si>
  <si>
    <t>张琳</t>
  </si>
  <si>
    <t>3206821987******45</t>
  </si>
  <si>
    <t>周德铭</t>
  </si>
  <si>
    <t>3209251994******15</t>
  </si>
  <si>
    <t>王康丽</t>
  </si>
  <si>
    <t>3209811994******69</t>
  </si>
  <si>
    <t>朱福林</t>
  </si>
  <si>
    <t>3213221984******17</t>
  </si>
  <si>
    <t>徐建淮</t>
  </si>
  <si>
    <t>3208261982******16</t>
  </si>
  <si>
    <t>曹敏</t>
  </si>
  <si>
    <t>3204111977******16</t>
  </si>
  <si>
    <t>董凯</t>
  </si>
  <si>
    <t>3208111997******10</t>
  </si>
  <si>
    <t>章曙</t>
  </si>
  <si>
    <t>3204021987******11</t>
  </si>
  <si>
    <t>樊纯</t>
  </si>
  <si>
    <t>4210221980******20</t>
  </si>
  <si>
    <t>肖海飞</t>
  </si>
  <si>
    <t>3206821989******06</t>
  </si>
  <si>
    <t>王刚</t>
  </si>
  <si>
    <t>3204021978******13</t>
  </si>
  <si>
    <t>程颖颖</t>
  </si>
  <si>
    <t>3422241988******01</t>
  </si>
  <si>
    <t>徐捷</t>
  </si>
  <si>
    <t>3204831982******12</t>
  </si>
  <si>
    <t>王佳琦</t>
  </si>
  <si>
    <t>4113291993******48</t>
  </si>
  <si>
    <t>薛蕾</t>
  </si>
  <si>
    <t>3204831992******28</t>
  </si>
  <si>
    <t>袁亮</t>
  </si>
  <si>
    <t>3204011981******24</t>
  </si>
  <si>
    <t>是幸福</t>
  </si>
  <si>
    <t>李雪红</t>
  </si>
  <si>
    <t>5110231984******28</t>
  </si>
  <si>
    <t>吴小芙</t>
  </si>
  <si>
    <t>3204221974******07</t>
  </si>
  <si>
    <t>李金燕</t>
  </si>
  <si>
    <t>3204041977******26</t>
  </si>
  <si>
    <t>杨钰琳</t>
  </si>
  <si>
    <t>3204021989******27</t>
  </si>
  <si>
    <t>苏美莉</t>
  </si>
  <si>
    <t>3204831982******4X</t>
  </si>
  <si>
    <t>钱珏</t>
  </si>
  <si>
    <t>3204021979******33</t>
  </si>
  <si>
    <t>张华</t>
  </si>
  <si>
    <t>3204041973******27</t>
  </si>
  <si>
    <t>殷丽</t>
  </si>
  <si>
    <t>3204111982******29</t>
  </si>
  <si>
    <t>王建</t>
  </si>
  <si>
    <t>4304031979******38</t>
  </si>
  <si>
    <t>唐黎萍</t>
  </si>
  <si>
    <t>3204111989******29</t>
  </si>
  <si>
    <t>钱路英</t>
  </si>
  <si>
    <t>3204211978******20</t>
  </si>
  <si>
    <t>周维</t>
  </si>
  <si>
    <t>3204111989******26</t>
  </si>
  <si>
    <t>刘燕</t>
  </si>
  <si>
    <t>3204041990******27</t>
  </si>
  <si>
    <t>倪晓菁</t>
  </si>
  <si>
    <t>3204021974******28</t>
  </si>
  <si>
    <t>曹建军</t>
  </si>
  <si>
    <t>4222281976******94</t>
  </si>
  <si>
    <t>俞乐</t>
  </si>
  <si>
    <t>3204021975******18</t>
  </si>
  <si>
    <t>金兰</t>
  </si>
  <si>
    <t>王洁娣</t>
  </si>
  <si>
    <t>3204231978******26</t>
  </si>
  <si>
    <t>江玲燕</t>
  </si>
  <si>
    <t>3211811995******25</t>
  </si>
  <si>
    <t>李洁</t>
  </si>
  <si>
    <t>3204041982******25</t>
  </si>
  <si>
    <t>何玉琴</t>
  </si>
  <si>
    <t>3209811987******21</t>
  </si>
  <si>
    <t>谭思华</t>
  </si>
  <si>
    <t>2307041988******14</t>
  </si>
  <si>
    <t>王希</t>
  </si>
  <si>
    <t>3204111990******20</t>
  </si>
  <si>
    <t>蒋建强</t>
  </si>
  <si>
    <t>3204041973******19</t>
  </si>
  <si>
    <t>张艳</t>
  </si>
  <si>
    <t>3204021981******2X</t>
  </si>
  <si>
    <t>陈国文</t>
  </si>
  <si>
    <t>3204211976******11</t>
  </si>
  <si>
    <t>肖薇</t>
  </si>
  <si>
    <t>3204041989******21</t>
  </si>
  <si>
    <t>葛静涛</t>
  </si>
  <si>
    <t>2204031978******26</t>
  </si>
  <si>
    <t>钱宇芬</t>
  </si>
  <si>
    <t>3204831983******24</t>
  </si>
  <si>
    <t>吴英</t>
  </si>
  <si>
    <t>3102281975******21</t>
  </si>
  <si>
    <t>翁修云</t>
  </si>
  <si>
    <t>3201231983******35</t>
  </si>
  <si>
    <t>董晗洁</t>
  </si>
  <si>
    <t>3204041982******2X</t>
  </si>
  <si>
    <t>李家栋</t>
  </si>
  <si>
    <t>3204021976******18</t>
  </si>
  <si>
    <t>丁琴男</t>
  </si>
  <si>
    <t>3204211974******42</t>
  </si>
  <si>
    <t>杨蓉</t>
  </si>
  <si>
    <t>3204021986******27</t>
  </si>
  <si>
    <t>吴洁</t>
  </si>
  <si>
    <t>3204211978******21</t>
  </si>
  <si>
    <t>姜秀琴</t>
  </si>
  <si>
    <t>3204021979******46</t>
  </si>
  <si>
    <t>吴帆</t>
  </si>
  <si>
    <t>3204111988******21</t>
  </si>
  <si>
    <t>王芳</t>
  </si>
  <si>
    <t>3213231987******20</t>
  </si>
  <si>
    <t>崔红梅</t>
  </si>
  <si>
    <t>3209111977******22</t>
  </si>
  <si>
    <t>赵子群</t>
  </si>
  <si>
    <t>3210021975******2X</t>
  </si>
  <si>
    <t>杨晓玲</t>
  </si>
  <si>
    <t>3204021970******20</t>
  </si>
  <si>
    <t>高敏</t>
  </si>
  <si>
    <t>邓文静</t>
  </si>
  <si>
    <t>4130231979******40</t>
  </si>
  <si>
    <t>高珊珊</t>
  </si>
  <si>
    <t>3406211987******24</t>
  </si>
  <si>
    <t>徐春华</t>
  </si>
  <si>
    <t>3202191973******28</t>
  </si>
  <si>
    <t>梅青</t>
  </si>
  <si>
    <t>3202191971******61</t>
  </si>
  <si>
    <t>高菊芳</t>
  </si>
  <si>
    <t>3204111973******22</t>
  </si>
  <si>
    <t>陈利芹</t>
  </si>
  <si>
    <t>3209241981******24</t>
  </si>
  <si>
    <t>于升</t>
  </si>
  <si>
    <t>3210281975******14</t>
  </si>
  <si>
    <t>张文千</t>
  </si>
  <si>
    <t>3408231994******24</t>
  </si>
  <si>
    <t>杨涛</t>
  </si>
  <si>
    <t>朱海燕</t>
  </si>
  <si>
    <t>3204021973******46</t>
  </si>
  <si>
    <t>蒋一馨</t>
  </si>
  <si>
    <t>3204821979******14</t>
  </si>
  <si>
    <t>邵苏婷</t>
  </si>
  <si>
    <t>3213221991******84</t>
  </si>
  <si>
    <t>殷敏</t>
  </si>
  <si>
    <t>3204041977******20</t>
  </si>
  <si>
    <t>薛锋</t>
  </si>
  <si>
    <t>3204041977******27</t>
  </si>
  <si>
    <t>鄢洪星</t>
  </si>
  <si>
    <t>3201251970******23</t>
  </si>
  <si>
    <t>杨亚芬</t>
  </si>
  <si>
    <t>3204211979******2X</t>
  </si>
  <si>
    <t>李明月</t>
  </si>
  <si>
    <t>3209221986******67</t>
  </si>
  <si>
    <t>刘星星</t>
  </si>
  <si>
    <t>1304061986******20</t>
  </si>
  <si>
    <t>张红霞</t>
  </si>
  <si>
    <t>3207211972******80</t>
  </si>
  <si>
    <t>李丹</t>
  </si>
  <si>
    <t>3209021981******86</t>
  </si>
  <si>
    <t>黄建慧</t>
  </si>
  <si>
    <t>3602221977******47</t>
  </si>
  <si>
    <t>芮亚琴</t>
  </si>
  <si>
    <t>3204811993******23</t>
  </si>
  <si>
    <t>周芳</t>
  </si>
  <si>
    <t>3204221975******03</t>
  </si>
  <si>
    <t>张丽</t>
  </si>
  <si>
    <t>3204051982******28</t>
  </si>
  <si>
    <t>杨一</t>
  </si>
  <si>
    <t>3204831993******28</t>
  </si>
  <si>
    <t>于婷</t>
  </si>
  <si>
    <t>3204831990******25</t>
  </si>
  <si>
    <t>郁梅</t>
  </si>
  <si>
    <t>3204831971******20</t>
  </si>
  <si>
    <t>曹学香</t>
  </si>
  <si>
    <t>6124251987******24</t>
  </si>
  <si>
    <t>樊娟</t>
  </si>
  <si>
    <t>朱慧</t>
  </si>
  <si>
    <t>3408261990******45</t>
  </si>
  <si>
    <t>梅建刚</t>
  </si>
  <si>
    <t>3204211972******33</t>
  </si>
  <si>
    <t>刘君</t>
  </si>
  <si>
    <t>3412221994******2X</t>
  </si>
  <si>
    <t>陈艺</t>
  </si>
  <si>
    <t>3211821993******20</t>
  </si>
  <si>
    <t>章改云</t>
  </si>
  <si>
    <t>3408231986******40</t>
  </si>
  <si>
    <t>吴弟</t>
  </si>
  <si>
    <t>3203821987******22</t>
  </si>
  <si>
    <t>杨洋</t>
  </si>
  <si>
    <t>3204041992******24</t>
  </si>
  <si>
    <t>房冬梅</t>
  </si>
  <si>
    <t>3210231972******21</t>
  </si>
  <si>
    <t>企业人力资源管理师</t>
  </si>
  <si>
    <t>史环琳</t>
  </si>
  <si>
    <t>3212011988******26</t>
  </si>
  <si>
    <t>羌亚芬</t>
  </si>
  <si>
    <t>3204211974******2X</t>
  </si>
  <si>
    <t>张小珍</t>
  </si>
  <si>
    <t>3206821986******64</t>
  </si>
  <si>
    <t>蒋延令</t>
  </si>
  <si>
    <t>2304051975******23</t>
  </si>
  <si>
    <t>苏海军</t>
  </si>
  <si>
    <t>3204831981******12</t>
  </si>
  <si>
    <t>张倩倩</t>
  </si>
  <si>
    <t>3411821993******25</t>
  </si>
  <si>
    <t>王海英</t>
  </si>
  <si>
    <t>3206831981******27</t>
  </si>
  <si>
    <t>夏云雷</t>
  </si>
  <si>
    <t>3208291987******23</t>
  </si>
  <si>
    <t>李琴</t>
  </si>
  <si>
    <t>3204211977******25</t>
  </si>
  <si>
    <t>万好</t>
  </si>
  <si>
    <t>3204011997******20</t>
  </si>
  <si>
    <t>王丽珍</t>
  </si>
  <si>
    <t>3208821987******47</t>
  </si>
  <si>
    <t>潘珏</t>
  </si>
  <si>
    <t>3204021984******24</t>
  </si>
  <si>
    <t>3204821985******07</t>
  </si>
  <si>
    <t>张亚妍</t>
  </si>
  <si>
    <t>3204831992******22</t>
  </si>
  <si>
    <t>2010041032400035</t>
  </si>
  <si>
    <t>吴燕</t>
  </si>
  <si>
    <t>3204111983******42</t>
  </si>
  <si>
    <t>2010041029401033</t>
  </si>
  <si>
    <t>徐欢</t>
  </si>
  <si>
    <t>3204111995******17</t>
  </si>
  <si>
    <t>2010041006401687</t>
  </si>
  <si>
    <t>3204111990******25</t>
  </si>
  <si>
    <t>2010041029401032</t>
  </si>
  <si>
    <t>郑娇</t>
  </si>
  <si>
    <t>3204211980******29</t>
  </si>
  <si>
    <t>2010041034401950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</si>
</sst>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quotePrefix="1">
      <alignment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8"/>
  <sheetViews>
    <sheetView tabSelected="1" topLeftCell="A234" workbookViewId="0">
      <selection activeCell="C259" sqref="C259"/>
    </sheetView>
  </sheetViews>
  <sheetFormatPr defaultColWidth="9" defaultRowHeight="14.25" outlineLevelCol="6"/>
  <cols>
    <col min="1" max="1" width="5.46666666666667" style="1" customWidth="1"/>
    <col min="2" max="2" width="7.875" style="1" customWidth="1"/>
    <col min="3" max="3" width="19.6833333333333" style="1" customWidth="1"/>
    <col min="4" max="4" width="21.125" style="1" customWidth="1"/>
    <col min="5" max="5" width="15.625" style="1" customWidth="1"/>
    <col min="6" max="6" width="9.125" style="1" customWidth="1"/>
    <col min="7" max="7" width="14" style="1" customWidth="1"/>
    <col min="8" max="255" width="9" style="1"/>
    <col min="256" max="16384" width="9" style="4"/>
  </cols>
  <sheetData>
    <row r="1" s="1" customFormat="1" ht="30.9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spans="1:7">
      <c r="A2" s="6" t="s">
        <v>1</v>
      </c>
      <c r="B2" s="6"/>
      <c r="C2" s="6"/>
      <c r="D2" s="6"/>
      <c r="E2" s="6"/>
      <c r="F2" s="6"/>
      <c r="G2" s="6"/>
    </row>
    <row r="3" s="2" customFormat="1" ht="27.9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3" customFormat="1" ht="15" customHeight="1" spans="1:7">
      <c r="A4" s="8">
        <v>1</v>
      </c>
      <c r="B4" s="9" t="s">
        <v>9</v>
      </c>
      <c r="C4" s="10" t="s">
        <v>10</v>
      </c>
      <c r="D4" s="9" t="str">
        <f>"2010041006401352"</f>
        <v>2010041006401352</v>
      </c>
      <c r="E4" s="9" t="s">
        <v>11</v>
      </c>
      <c r="F4" s="9" t="s">
        <v>12</v>
      </c>
      <c r="G4" s="9">
        <v>1500</v>
      </c>
    </row>
    <row r="5" s="3" customFormat="1" ht="15" customHeight="1" spans="1:7">
      <c r="A5" s="8">
        <v>2</v>
      </c>
      <c r="B5" s="9" t="s">
        <v>13</v>
      </c>
      <c r="C5" s="10" t="s">
        <v>14</v>
      </c>
      <c r="D5" s="9" t="str">
        <f>"2010044399500198"</f>
        <v>2010044399500198</v>
      </c>
      <c r="E5" s="9" t="s">
        <v>15</v>
      </c>
      <c r="F5" s="9" t="s">
        <v>16</v>
      </c>
      <c r="G5" s="9">
        <v>1300</v>
      </c>
    </row>
    <row r="6" s="3" customFormat="1" ht="15" customHeight="1" spans="1:7">
      <c r="A6" s="8">
        <v>3</v>
      </c>
      <c r="B6" s="9" t="s">
        <v>17</v>
      </c>
      <c r="C6" s="10" t="s">
        <v>18</v>
      </c>
      <c r="D6" s="9" t="str">
        <f>"2010041006401336"</f>
        <v>2010041006401336</v>
      </c>
      <c r="E6" s="9" t="s">
        <v>11</v>
      </c>
      <c r="F6" s="9" t="s">
        <v>12</v>
      </c>
      <c r="G6" s="9">
        <v>1500</v>
      </c>
    </row>
    <row r="7" s="3" customFormat="1" ht="15" customHeight="1" spans="1:7">
      <c r="A7" s="8">
        <v>4</v>
      </c>
      <c r="B7" s="9" t="s">
        <v>19</v>
      </c>
      <c r="C7" s="10" t="s">
        <v>20</v>
      </c>
      <c r="D7" s="9" t="str">
        <f>"2010041034401690"</f>
        <v>2010041034401690</v>
      </c>
      <c r="E7" s="9" t="s">
        <v>21</v>
      </c>
      <c r="F7" s="9" t="s">
        <v>12</v>
      </c>
      <c r="G7" s="9">
        <v>1800</v>
      </c>
    </row>
    <row r="8" s="3" customFormat="1" ht="15" customHeight="1" spans="1:7">
      <c r="A8" s="8">
        <v>5</v>
      </c>
      <c r="B8" s="9" t="s">
        <v>22</v>
      </c>
      <c r="C8" s="10" t="s">
        <v>23</v>
      </c>
      <c r="D8" s="9" t="str">
        <f>"2010041006401338"</f>
        <v>2010041006401338</v>
      </c>
      <c r="E8" s="9" t="s">
        <v>11</v>
      </c>
      <c r="F8" s="9" t="s">
        <v>12</v>
      </c>
      <c r="G8" s="9">
        <v>1500</v>
      </c>
    </row>
    <row r="9" s="3" customFormat="1" ht="15" customHeight="1" spans="1:7">
      <c r="A9" s="8">
        <v>6</v>
      </c>
      <c r="B9" s="9" t="s">
        <v>24</v>
      </c>
      <c r="C9" s="10" t="s">
        <v>25</v>
      </c>
      <c r="D9" s="9" t="str">
        <f>"2010041034401670"</f>
        <v>2010041034401670</v>
      </c>
      <c r="E9" s="9" t="s">
        <v>21</v>
      </c>
      <c r="F9" s="9" t="s">
        <v>12</v>
      </c>
      <c r="G9" s="9">
        <v>1800</v>
      </c>
    </row>
    <row r="10" s="3" customFormat="1" ht="15" customHeight="1" spans="1:7">
      <c r="A10" s="8">
        <v>7</v>
      </c>
      <c r="B10" s="9" t="s">
        <v>26</v>
      </c>
      <c r="C10" s="10" t="s">
        <v>27</v>
      </c>
      <c r="D10" s="9" t="str">
        <f>"2010041034401436"</f>
        <v>2010041034401436</v>
      </c>
      <c r="E10" s="9" t="s">
        <v>28</v>
      </c>
      <c r="F10" s="9" t="s">
        <v>12</v>
      </c>
      <c r="G10" s="9">
        <v>1000</v>
      </c>
    </row>
    <row r="11" s="3" customFormat="1" ht="15" customHeight="1" spans="1:7">
      <c r="A11" s="8">
        <v>8</v>
      </c>
      <c r="B11" s="9" t="s">
        <v>29</v>
      </c>
      <c r="C11" s="10" t="s">
        <v>30</v>
      </c>
      <c r="D11" s="9" t="str">
        <f>"2010041034401687"</f>
        <v>2010041034401687</v>
      </c>
      <c r="E11" s="9" t="s">
        <v>21</v>
      </c>
      <c r="F11" s="9" t="s">
        <v>12</v>
      </c>
      <c r="G11" s="9">
        <v>1800</v>
      </c>
    </row>
    <row r="12" s="3" customFormat="1" ht="15" customHeight="1" spans="1:7">
      <c r="A12" s="8">
        <v>9</v>
      </c>
      <c r="B12" s="9" t="s">
        <v>31</v>
      </c>
      <c r="C12" s="10" t="s">
        <v>32</v>
      </c>
      <c r="D12" s="9" t="str">
        <f>"2010041034401680"</f>
        <v>2010041034401680</v>
      </c>
      <c r="E12" s="9" t="s">
        <v>21</v>
      </c>
      <c r="F12" s="9" t="s">
        <v>12</v>
      </c>
      <c r="G12" s="9">
        <v>1800</v>
      </c>
    </row>
    <row r="13" s="3" customFormat="1" ht="15" customHeight="1" spans="1:7">
      <c r="A13" s="8">
        <v>10</v>
      </c>
      <c r="B13" s="9" t="s">
        <v>33</v>
      </c>
      <c r="C13" s="10" t="s">
        <v>34</v>
      </c>
      <c r="D13" s="9" t="str">
        <f>"2010041003400033"</f>
        <v>2010041003400033</v>
      </c>
      <c r="E13" s="9" t="s">
        <v>35</v>
      </c>
      <c r="F13" s="9" t="s">
        <v>12</v>
      </c>
      <c r="G13" s="9">
        <v>1800</v>
      </c>
    </row>
    <row r="14" s="3" customFormat="1" ht="15" customHeight="1" spans="1:7">
      <c r="A14" s="8">
        <v>11</v>
      </c>
      <c r="B14" s="9" t="s">
        <v>36</v>
      </c>
      <c r="C14" s="10" t="s">
        <v>37</v>
      </c>
      <c r="D14" s="9" t="str">
        <f>"2010041034401666"</f>
        <v>2010041034401666</v>
      </c>
      <c r="E14" s="9" t="s">
        <v>21</v>
      </c>
      <c r="F14" s="9" t="s">
        <v>12</v>
      </c>
      <c r="G14" s="9">
        <v>1800</v>
      </c>
    </row>
    <row r="15" s="3" customFormat="1" ht="15" customHeight="1" spans="1:7">
      <c r="A15" s="8">
        <v>12</v>
      </c>
      <c r="B15" s="9" t="s">
        <v>38</v>
      </c>
      <c r="C15" s="10" t="s">
        <v>39</v>
      </c>
      <c r="D15" s="9" t="str">
        <f>"2010041034401664"</f>
        <v>2010041034401664</v>
      </c>
      <c r="E15" s="9" t="s">
        <v>21</v>
      </c>
      <c r="F15" s="9" t="s">
        <v>12</v>
      </c>
      <c r="G15" s="9">
        <v>1800</v>
      </c>
    </row>
    <row r="16" s="3" customFormat="1" ht="15" customHeight="1" spans="1:7">
      <c r="A16" s="8">
        <v>13</v>
      </c>
      <c r="B16" s="9" t="s">
        <v>40</v>
      </c>
      <c r="C16" s="10" t="s">
        <v>41</v>
      </c>
      <c r="D16" s="9" t="str">
        <f>"2010041032400030"</f>
        <v>2010041032400030</v>
      </c>
      <c r="E16" s="9" t="s">
        <v>42</v>
      </c>
      <c r="F16" s="9" t="s">
        <v>12</v>
      </c>
      <c r="G16" s="9">
        <v>1500</v>
      </c>
    </row>
    <row r="17" s="3" customFormat="1" ht="15" customHeight="1" spans="1:7">
      <c r="A17" s="8">
        <v>14</v>
      </c>
      <c r="B17" s="9" t="s">
        <v>43</v>
      </c>
      <c r="C17" s="10" t="s">
        <v>44</v>
      </c>
      <c r="D17" s="9" t="str">
        <f>"2010041032400026"</f>
        <v>2010041032400026</v>
      </c>
      <c r="E17" s="9" t="s">
        <v>42</v>
      </c>
      <c r="F17" s="9" t="s">
        <v>12</v>
      </c>
      <c r="G17" s="9">
        <v>1500</v>
      </c>
    </row>
    <row r="18" s="3" customFormat="1" ht="15" customHeight="1" spans="1:7">
      <c r="A18" s="8">
        <v>15</v>
      </c>
      <c r="B18" s="9" t="s">
        <v>45</v>
      </c>
      <c r="C18" s="10" t="s">
        <v>46</v>
      </c>
      <c r="D18" s="9" t="str">
        <f>"2010041006401334"</f>
        <v>2010041006401334</v>
      </c>
      <c r="E18" s="9" t="s">
        <v>11</v>
      </c>
      <c r="F18" s="9" t="s">
        <v>12</v>
      </c>
      <c r="G18" s="9">
        <v>1500</v>
      </c>
    </row>
    <row r="19" s="3" customFormat="1" ht="15" customHeight="1" spans="1:7">
      <c r="A19" s="8">
        <v>16</v>
      </c>
      <c r="B19" s="9" t="s">
        <v>47</v>
      </c>
      <c r="C19" s="10" t="s">
        <v>48</v>
      </c>
      <c r="D19" s="9" t="str">
        <f>"2010041034401658"</f>
        <v>2010041034401658</v>
      </c>
      <c r="E19" s="9" t="s">
        <v>21</v>
      </c>
      <c r="F19" s="9" t="s">
        <v>12</v>
      </c>
      <c r="G19" s="9">
        <v>1800</v>
      </c>
    </row>
    <row r="20" s="3" customFormat="1" ht="15" customHeight="1" spans="1:7">
      <c r="A20" s="8">
        <v>17</v>
      </c>
      <c r="B20" s="9" t="s">
        <v>49</v>
      </c>
      <c r="C20" s="10" t="s">
        <v>50</v>
      </c>
      <c r="D20" s="9" t="str">
        <f>"2010041047400836"</f>
        <v>2010041047400836</v>
      </c>
      <c r="E20" s="9" t="s">
        <v>42</v>
      </c>
      <c r="F20" s="9" t="s">
        <v>12</v>
      </c>
      <c r="G20" s="9">
        <v>1500</v>
      </c>
    </row>
    <row r="21" s="3" customFormat="1" ht="15" customHeight="1" spans="1:7">
      <c r="A21" s="8">
        <v>18</v>
      </c>
      <c r="B21" s="9" t="s">
        <v>51</v>
      </c>
      <c r="C21" s="10" t="s">
        <v>52</v>
      </c>
      <c r="D21" s="9" t="str">
        <f>"2010041034401667"</f>
        <v>2010041034401667</v>
      </c>
      <c r="E21" s="9" t="s">
        <v>21</v>
      </c>
      <c r="F21" s="9" t="s">
        <v>12</v>
      </c>
      <c r="G21" s="9">
        <v>1800</v>
      </c>
    </row>
    <row r="22" s="3" customFormat="1" ht="15" customHeight="1" spans="1:7">
      <c r="A22" s="8">
        <v>19</v>
      </c>
      <c r="B22" s="9" t="s">
        <v>53</v>
      </c>
      <c r="C22" s="10" t="s">
        <v>54</v>
      </c>
      <c r="D22" s="9" t="str">
        <f>"2010041047400805"</f>
        <v>2010041047400805</v>
      </c>
      <c r="E22" s="9" t="s">
        <v>42</v>
      </c>
      <c r="F22" s="9" t="s">
        <v>12</v>
      </c>
      <c r="G22" s="9">
        <v>1500</v>
      </c>
    </row>
    <row r="23" s="3" customFormat="1" ht="15" customHeight="1" spans="1:7">
      <c r="A23" s="8">
        <v>20</v>
      </c>
      <c r="B23" s="9" t="s">
        <v>55</v>
      </c>
      <c r="C23" s="10" t="s">
        <v>56</v>
      </c>
      <c r="D23" s="9" t="str">
        <f>"2010041032400009"</f>
        <v>2010041032400009</v>
      </c>
      <c r="E23" s="9" t="s">
        <v>42</v>
      </c>
      <c r="F23" s="9" t="s">
        <v>12</v>
      </c>
      <c r="G23" s="9">
        <v>1500</v>
      </c>
    </row>
    <row r="24" s="3" customFormat="1" ht="15" customHeight="1" spans="1:7">
      <c r="A24" s="8">
        <v>21</v>
      </c>
      <c r="B24" s="9" t="s">
        <v>57</v>
      </c>
      <c r="C24" s="10" t="s">
        <v>58</v>
      </c>
      <c r="D24" s="9" t="str">
        <f>"2010041032400014"</f>
        <v>2010041032400014</v>
      </c>
      <c r="E24" s="9" t="s">
        <v>42</v>
      </c>
      <c r="F24" s="9" t="s">
        <v>12</v>
      </c>
      <c r="G24" s="9">
        <v>1500</v>
      </c>
    </row>
    <row r="25" s="3" customFormat="1" ht="15" customHeight="1" spans="1:7">
      <c r="A25" s="8">
        <v>22</v>
      </c>
      <c r="B25" s="9" t="s">
        <v>59</v>
      </c>
      <c r="C25" s="10" t="s">
        <v>60</v>
      </c>
      <c r="D25" s="9" t="str">
        <f>"2010041032400002"</f>
        <v>2010041032400002</v>
      </c>
      <c r="E25" s="9" t="s">
        <v>42</v>
      </c>
      <c r="F25" s="9" t="s">
        <v>12</v>
      </c>
      <c r="G25" s="9">
        <v>1500</v>
      </c>
    </row>
    <row r="26" s="3" customFormat="1" ht="15" customHeight="1" spans="1:7">
      <c r="A26" s="8">
        <v>23</v>
      </c>
      <c r="B26" s="9" t="s">
        <v>61</v>
      </c>
      <c r="C26" s="10" t="s">
        <v>62</v>
      </c>
      <c r="D26" s="9" t="str">
        <f>"2010041032400013"</f>
        <v>2010041032400013</v>
      </c>
      <c r="E26" s="9" t="s">
        <v>42</v>
      </c>
      <c r="F26" s="9" t="s">
        <v>12</v>
      </c>
      <c r="G26" s="9">
        <v>1500</v>
      </c>
    </row>
    <row r="27" s="3" customFormat="1" ht="15" customHeight="1" spans="1:7">
      <c r="A27" s="8">
        <v>24</v>
      </c>
      <c r="B27" s="9" t="s">
        <v>63</v>
      </c>
      <c r="C27" s="10" t="s">
        <v>64</v>
      </c>
      <c r="D27" s="9" t="str">
        <f>"2010041047400820"</f>
        <v>2010041047400820</v>
      </c>
      <c r="E27" s="9" t="s">
        <v>42</v>
      </c>
      <c r="F27" s="9" t="s">
        <v>12</v>
      </c>
      <c r="G27" s="9">
        <v>1500</v>
      </c>
    </row>
    <row r="28" s="3" customFormat="1" ht="15" customHeight="1" spans="1:7">
      <c r="A28" s="8">
        <v>25</v>
      </c>
      <c r="B28" s="9" t="s">
        <v>65</v>
      </c>
      <c r="C28" s="10" t="s">
        <v>66</v>
      </c>
      <c r="D28" s="9" t="str">
        <f>"2010041034401678"</f>
        <v>2010041034401678</v>
      </c>
      <c r="E28" s="9" t="s">
        <v>21</v>
      </c>
      <c r="F28" s="9" t="s">
        <v>12</v>
      </c>
      <c r="G28" s="9">
        <v>1800</v>
      </c>
    </row>
    <row r="29" s="3" customFormat="1" ht="15" customHeight="1" spans="1:7">
      <c r="A29" s="8">
        <v>26</v>
      </c>
      <c r="B29" s="9" t="s">
        <v>67</v>
      </c>
      <c r="C29" s="10" t="s">
        <v>68</v>
      </c>
      <c r="D29" s="9" t="str">
        <f>"2010041047400797"</f>
        <v>2010041047400797</v>
      </c>
      <c r="E29" s="9" t="s">
        <v>42</v>
      </c>
      <c r="F29" s="9" t="s">
        <v>12</v>
      </c>
      <c r="G29" s="9">
        <v>1500</v>
      </c>
    </row>
    <row r="30" s="3" customFormat="1" ht="15" customHeight="1" spans="1:7">
      <c r="A30" s="8">
        <v>27</v>
      </c>
      <c r="B30" s="9" t="s">
        <v>69</v>
      </c>
      <c r="C30" s="10" t="s">
        <v>70</v>
      </c>
      <c r="D30" s="9" t="str">
        <f>"2010041047400823"</f>
        <v>2010041047400823</v>
      </c>
      <c r="E30" s="9" t="s">
        <v>42</v>
      </c>
      <c r="F30" s="9" t="s">
        <v>12</v>
      </c>
      <c r="G30" s="9">
        <v>1500</v>
      </c>
    </row>
    <row r="31" s="3" customFormat="1" ht="15" customHeight="1" spans="1:7">
      <c r="A31" s="8">
        <v>28</v>
      </c>
      <c r="B31" s="9" t="s">
        <v>71</v>
      </c>
      <c r="C31" s="10" t="s">
        <v>72</v>
      </c>
      <c r="D31" s="9" t="str">
        <f>"2010041047400815"</f>
        <v>2010041047400815</v>
      </c>
      <c r="E31" s="9" t="s">
        <v>42</v>
      </c>
      <c r="F31" s="9" t="s">
        <v>12</v>
      </c>
      <c r="G31" s="9">
        <v>1500</v>
      </c>
    </row>
    <row r="32" s="3" customFormat="1" ht="15" customHeight="1" spans="1:7">
      <c r="A32" s="8">
        <v>29</v>
      </c>
      <c r="B32" s="9" t="s">
        <v>73</v>
      </c>
      <c r="C32" s="10" t="s">
        <v>74</v>
      </c>
      <c r="D32" s="9" t="str">
        <f>"2010041006401348"</f>
        <v>2010041006401348</v>
      </c>
      <c r="E32" s="9" t="s">
        <v>11</v>
      </c>
      <c r="F32" s="9" t="s">
        <v>12</v>
      </c>
      <c r="G32" s="9">
        <v>1500</v>
      </c>
    </row>
    <row r="33" s="3" customFormat="1" ht="15" customHeight="1" spans="1:7">
      <c r="A33" s="8">
        <v>30</v>
      </c>
      <c r="B33" s="9" t="s">
        <v>75</v>
      </c>
      <c r="C33" s="10" t="s">
        <v>76</v>
      </c>
      <c r="D33" s="9" t="str">
        <f>"2010041032400003"</f>
        <v>2010041032400003</v>
      </c>
      <c r="E33" s="9" t="s">
        <v>42</v>
      </c>
      <c r="F33" s="9" t="s">
        <v>12</v>
      </c>
      <c r="G33" s="9">
        <v>1500</v>
      </c>
    </row>
    <row r="34" s="3" customFormat="1" ht="15" customHeight="1" spans="1:7">
      <c r="A34" s="8">
        <v>31</v>
      </c>
      <c r="B34" s="9" t="s">
        <v>77</v>
      </c>
      <c r="C34" s="10" t="s">
        <v>78</v>
      </c>
      <c r="D34" s="9" t="str">
        <f>"2010041032400012"</f>
        <v>2010041032400012</v>
      </c>
      <c r="E34" s="9" t="s">
        <v>42</v>
      </c>
      <c r="F34" s="9" t="s">
        <v>12</v>
      </c>
      <c r="G34" s="9">
        <v>1500</v>
      </c>
    </row>
    <row r="35" s="3" customFormat="1" ht="15" customHeight="1" spans="1:7">
      <c r="A35" s="8">
        <v>32</v>
      </c>
      <c r="B35" s="9" t="s">
        <v>79</v>
      </c>
      <c r="C35" s="10" t="s">
        <v>80</v>
      </c>
      <c r="D35" s="9" t="str">
        <f>"2010041032400010"</f>
        <v>2010041032400010</v>
      </c>
      <c r="E35" s="9" t="s">
        <v>42</v>
      </c>
      <c r="F35" s="9" t="s">
        <v>12</v>
      </c>
      <c r="G35" s="9">
        <v>1500</v>
      </c>
    </row>
    <row r="36" s="3" customFormat="1" ht="15" customHeight="1" spans="1:7">
      <c r="A36" s="8">
        <v>33</v>
      </c>
      <c r="B36" s="9" t="s">
        <v>81</v>
      </c>
      <c r="C36" s="10" t="s">
        <v>82</v>
      </c>
      <c r="D36" s="9" t="str">
        <f>"2010041047400821"</f>
        <v>2010041047400821</v>
      </c>
      <c r="E36" s="9" t="s">
        <v>42</v>
      </c>
      <c r="F36" s="9" t="s">
        <v>12</v>
      </c>
      <c r="G36" s="9">
        <v>1500</v>
      </c>
    </row>
    <row r="37" s="3" customFormat="1" ht="15" customHeight="1" spans="1:7">
      <c r="A37" s="8">
        <v>34</v>
      </c>
      <c r="B37" s="9" t="s">
        <v>83</v>
      </c>
      <c r="C37" s="10" t="s">
        <v>84</v>
      </c>
      <c r="D37" s="9" t="str">
        <f>"2010041032400038"</f>
        <v>2010041032400038</v>
      </c>
      <c r="E37" s="9" t="s">
        <v>42</v>
      </c>
      <c r="F37" s="9" t="s">
        <v>12</v>
      </c>
      <c r="G37" s="9">
        <v>1500</v>
      </c>
    </row>
    <row r="38" s="3" customFormat="1" ht="15" customHeight="1" spans="1:7">
      <c r="A38" s="8">
        <v>35</v>
      </c>
      <c r="B38" s="9" t="s">
        <v>85</v>
      </c>
      <c r="C38" s="10" t="s">
        <v>86</v>
      </c>
      <c r="D38" s="9" t="str">
        <f>"2010041047400801"</f>
        <v>2010041047400801</v>
      </c>
      <c r="E38" s="9" t="s">
        <v>42</v>
      </c>
      <c r="F38" s="9" t="s">
        <v>12</v>
      </c>
      <c r="G38" s="9">
        <v>1500</v>
      </c>
    </row>
    <row r="39" s="3" customFormat="1" ht="15" customHeight="1" spans="1:7">
      <c r="A39" s="8">
        <v>36</v>
      </c>
      <c r="B39" s="9" t="s">
        <v>87</v>
      </c>
      <c r="C39" s="10" t="s">
        <v>88</v>
      </c>
      <c r="D39" s="9" t="str">
        <f>"2010041047400810"</f>
        <v>2010041047400810</v>
      </c>
      <c r="E39" s="9" t="s">
        <v>42</v>
      </c>
      <c r="F39" s="9" t="s">
        <v>12</v>
      </c>
      <c r="G39" s="9">
        <v>1500</v>
      </c>
    </row>
    <row r="40" s="3" customFormat="1" ht="15" customHeight="1" spans="1:7">
      <c r="A40" s="8">
        <v>37</v>
      </c>
      <c r="B40" s="9" t="s">
        <v>89</v>
      </c>
      <c r="C40" s="10" t="s">
        <v>90</v>
      </c>
      <c r="D40" s="9" t="str">
        <f>"2010041047400808"</f>
        <v>2010041047400808</v>
      </c>
      <c r="E40" s="9" t="s">
        <v>42</v>
      </c>
      <c r="F40" s="9" t="s">
        <v>12</v>
      </c>
      <c r="G40" s="9">
        <v>1500</v>
      </c>
    </row>
    <row r="41" s="3" customFormat="1" ht="15" customHeight="1" spans="1:7">
      <c r="A41" s="8">
        <v>38</v>
      </c>
      <c r="B41" s="9" t="s">
        <v>91</v>
      </c>
      <c r="C41" s="10" t="s">
        <v>92</v>
      </c>
      <c r="D41" s="9" t="str">
        <f>"2010041047400825"</f>
        <v>2010041047400825</v>
      </c>
      <c r="E41" s="9" t="s">
        <v>42</v>
      </c>
      <c r="F41" s="9" t="s">
        <v>12</v>
      </c>
      <c r="G41" s="9">
        <v>1500</v>
      </c>
    </row>
    <row r="42" s="3" customFormat="1" ht="15" customHeight="1" spans="1:7">
      <c r="A42" s="8">
        <v>39</v>
      </c>
      <c r="B42" s="9" t="s">
        <v>93</v>
      </c>
      <c r="C42" s="10" t="s">
        <v>94</v>
      </c>
      <c r="D42" s="9" t="str">
        <f>"2010041047400809"</f>
        <v>2010041047400809</v>
      </c>
      <c r="E42" s="9" t="s">
        <v>42</v>
      </c>
      <c r="F42" s="9" t="s">
        <v>12</v>
      </c>
      <c r="G42" s="9">
        <v>1500</v>
      </c>
    </row>
    <row r="43" s="3" customFormat="1" ht="15" customHeight="1" spans="1:7">
      <c r="A43" s="8">
        <v>40</v>
      </c>
      <c r="B43" s="9" t="s">
        <v>95</v>
      </c>
      <c r="C43" s="10" t="s">
        <v>96</v>
      </c>
      <c r="D43" s="9" t="str">
        <f>"2010041047400832"</f>
        <v>2010041047400832</v>
      </c>
      <c r="E43" s="9" t="s">
        <v>42</v>
      </c>
      <c r="F43" s="9" t="s">
        <v>12</v>
      </c>
      <c r="G43" s="9">
        <v>1500</v>
      </c>
    </row>
    <row r="44" s="3" customFormat="1" ht="15" customHeight="1" spans="1:7">
      <c r="A44" s="8">
        <v>41</v>
      </c>
      <c r="B44" s="9" t="s">
        <v>97</v>
      </c>
      <c r="C44" s="10" t="s">
        <v>98</v>
      </c>
      <c r="D44" s="9" t="str">
        <f>"2010041047400813"</f>
        <v>2010041047400813</v>
      </c>
      <c r="E44" s="9" t="s">
        <v>42</v>
      </c>
      <c r="F44" s="9" t="s">
        <v>12</v>
      </c>
      <c r="G44" s="9">
        <v>1500</v>
      </c>
    </row>
    <row r="45" s="3" customFormat="1" ht="15" customHeight="1" spans="1:7">
      <c r="A45" s="8">
        <v>42</v>
      </c>
      <c r="B45" s="9" t="s">
        <v>99</v>
      </c>
      <c r="C45" s="10" t="s">
        <v>100</v>
      </c>
      <c r="D45" s="9" t="str">
        <f>"2010041047400824"</f>
        <v>2010041047400824</v>
      </c>
      <c r="E45" s="9" t="s">
        <v>42</v>
      </c>
      <c r="F45" s="9" t="s">
        <v>12</v>
      </c>
      <c r="G45" s="9">
        <v>1500</v>
      </c>
    </row>
    <row r="46" s="3" customFormat="1" ht="15" customHeight="1" spans="1:7">
      <c r="A46" s="8">
        <v>43</v>
      </c>
      <c r="B46" s="9" t="s">
        <v>101</v>
      </c>
      <c r="C46" s="10" t="s">
        <v>102</v>
      </c>
      <c r="D46" s="9" t="str">
        <f>"2010041047400811"</f>
        <v>2010041047400811</v>
      </c>
      <c r="E46" s="9" t="s">
        <v>42</v>
      </c>
      <c r="F46" s="9" t="s">
        <v>12</v>
      </c>
      <c r="G46" s="9">
        <v>1500</v>
      </c>
    </row>
    <row r="47" s="3" customFormat="1" ht="15" customHeight="1" spans="1:7">
      <c r="A47" s="8">
        <v>44</v>
      </c>
      <c r="B47" s="9" t="s">
        <v>103</v>
      </c>
      <c r="C47" s="10" t="s">
        <v>104</v>
      </c>
      <c r="D47" s="9" t="str">
        <f>"2010041047400806"</f>
        <v>2010041047400806</v>
      </c>
      <c r="E47" s="9" t="s">
        <v>42</v>
      </c>
      <c r="F47" s="9" t="s">
        <v>12</v>
      </c>
      <c r="G47" s="9">
        <v>1500</v>
      </c>
    </row>
    <row r="48" s="3" customFormat="1" ht="15" customHeight="1" spans="1:7">
      <c r="A48" s="8">
        <v>45</v>
      </c>
      <c r="B48" s="9" t="s">
        <v>105</v>
      </c>
      <c r="C48" s="10" t="s">
        <v>106</v>
      </c>
      <c r="D48" s="9" t="str">
        <f>"2010041032400016"</f>
        <v>2010041032400016</v>
      </c>
      <c r="E48" s="9" t="s">
        <v>42</v>
      </c>
      <c r="F48" s="9" t="s">
        <v>12</v>
      </c>
      <c r="G48" s="9">
        <v>1500</v>
      </c>
    </row>
    <row r="49" s="3" customFormat="1" ht="15" customHeight="1" spans="1:7">
      <c r="A49" s="8">
        <v>46</v>
      </c>
      <c r="B49" s="9" t="s">
        <v>107</v>
      </c>
      <c r="C49" s="10" t="s">
        <v>108</v>
      </c>
      <c r="D49" s="9" t="str">
        <f>"2010041032400041"</f>
        <v>2010041032400041</v>
      </c>
      <c r="E49" s="9" t="s">
        <v>42</v>
      </c>
      <c r="F49" s="9" t="s">
        <v>12</v>
      </c>
      <c r="G49" s="9">
        <v>1500</v>
      </c>
    </row>
    <row r="50" s="3" customFormat="1" ht="15" customHeight="1" spans="1:7">
      <c r="A50" s="8">
        <v>47</v>
      </c>
      <c r="B50" s="9" t="s">
        <v>109</v>
      </c>
      <c r="C50" s="10" t="s">
        <v>110</v>
      </c>
      <c r="D50" s="9" t="str">
        <f>"2010041032400011"</f>
        <v>2010041032400011</v>
      </c>
      <c r="E50" s="9" t="s">
        <v>42</v>
      </c>
      <c r="F50" s="9" t="s">
        <v>12</v>
      </c>
      <c r="G50" s="9">
        <v>1500</v>
      </c>
    </row>
    <row r="51" s="3" customFormat="1" ht="15" customHeight="1" spans="1:7">
      <c r="A51" s="8">
        <v>48</v>
      </c>
      <c r="B51" s="9" t="s">
        <v>111</v>
      </c>
      <c r="C51" s="10" t="s">
        <v>112</v>
      </c>
      <c r="D51" s="9" t="str">
        <f>"2010041047400819"</f>
        <v>2010041047400819</v>
      </c>
      <c r="E51" s="9" t="s">
        <v>42</v>
      </c>
      <c r="F51" s="9" t="s">
        <v>12</v>
      </c>
      <c r="G51" s="9">
        <v>1500</v>
      </c>
    </row>
    <row r="52" s="3" customFormat="1" ht="15" customHeight="1" spans="1:7">
      <c r="A52" s="8">
        <v>49</v>
      </c>
      <c r="B52" s="9" t="s">
        <v>113</v>
      </c>
      <c r="C52" s="10" t="s">
        <v>114</v>
      </c>
      <c r="D52" s="9" t="str">
        <f>"2010041047400834"</f>
        <v>2010041047400834</v>
      </c>
      <c r="E52" s="9" t="s">
        <v>42</v>
      </c>
      <c r="F52" s="9" t="s">
        <v>12</v>
      </c>
      <c r="G52" s="9">
        <v>1500</v>
      </c>
    </row>
    <row r="53" s="3" customFormat="1" ht="15" customHeight="1" spans="1:7">
      <c r="A53" s="8">
        <v>50</v>
      </c>
      <c r="B53" s="9" t="s">
        <v>115</v>
      </c>
      <c r="C53" s="10" t="s">
        <v>98</v>
      </c>
      <c r="D53" s="9" t="str">
        <f>"2010041047400812"</f>
        <v>2010041047400812</v>
      </c>
      <c r="E53" s="9" t="s">
        <v>42</v>
      </c>
      <c r="F53" s="9" t="s">
        <v>12</v>
      </c>
      <c r="G53" s="9">
        <v>1500</v>
      </c>
    </row>
    <row r="54" s="3" customFormat="1" ht="15" customHeight="1" spans="1:7">
      <c r="A54" s="8">
        <v>51</v>
      </c>
      <c r="B54" s="9" t="s">
        <v>116</v>
      </c>
      <c r="C54" s="10" t="s">
        <v>117</v>
      </c>
      <c r="D54" s="9" t="str">
        <f>"2010041047400833"</f>
        <v>2010041047400833</v>
      </c>
      <c r="E54" s="9" t="s">
        <v>42</v>
      </c>
      <c r="F54" s="9" t="s">
        <v>12</v>
      </c>
      <c r="G54" s="9">
        <v>1500</v>
      </c>
    </row>
    <row r="55" s="3" customFormat="1" ht="15" customHeight="1" spans="1:7">
      <c r="A55" s="8">
        <v>52</v>
      </c>
      <c r="B55" s="9" t="s">
        <v>118</v>
      </c>
      <c r="C55" s="10" t="s">
        <v>119</v>
      </c>
      <c r="D55" s="9" t="str">
        <f>"2010041032400004"</f>
        <v>2010041032400004</v>
      </c>
      <c r="E55" s="9" t="s">
        <v>42</v>
      </c>
      <c r="F55" s="9" t="s">
        <v>12</v>
      </c>
      <c r="G55" s="9">
        <v>1500</v>
      </c>
    </row>
    <row r="56" s="3" customFormat="1" ht="15" customHeight="1" spans="1:7">
      <c r="A56" s="8">
        <v>53</v>
      </c>
      <c r="B56" s="9" t="s">
        <v>120</v>
      </c>
      <c r="C56" s="10" t="s">
        <v>121</v>
      </c>
      <c r="D56" s="9" t="str">
        <f>"2010041032400044"</f>
        <v>2010041032400044</v>
      </c>
      <c r="E56" s="9" t="s">
        <v>42</v>
      </c>
      <c r="F56" s="9" t="s">
        <v>12</v>
      </c>
      <c r="G56" s="9">
        <v>1500</v>
      </c>
    </row>
    <row r="57" s="3" customFormat="1" ht="15" customHeight="1" spans="1:7">
      <c r="A57" s="8">
        <v>54</v>
      </c>
      <c r="B57" s="9" t="s">
        <v>122</v>
      </c>
      <c r="C57" s="10" t="s">
        <v>123</v>
      </c>
      <c r="D57" s="9" t="str">
        <f>"2010041032400032"</f>
        <v>2010041032400032</v>
      </c>
      <c r="E57" s="9" t="s">
        <v>42</v>
      </c>
      <c r="F57" s="9" t="s">
        <v>12</v>
      </c>
      <c r="G57" s="9">
        <v>1500</v>
      </c>
    </row>
    <row r="58" s="3" customFormat="1" ht="15" customHeight="1" spans="1:7">
      <c r="A58" s="8">
        <v>55</v>
      </c>
      <c r="B58" s="9" t="s">
        <v>124</v>
      </c>
      <c r="C58" s="10" t="s">
        <v>125</v>
      </c>
      <c r="D58" s="9" t="str">
        <f>"2010041032400046"</f>
        <v>2010041032400046</v>
      </c>
      <c r="E58" s="9" t="s">
        <v>42</v>
      </c>
      <c r="F58" s="9" t="s">
        <v>12</v>
      </c>
      <c r="G58" s="9">
        <v>1500</v>
      </c>
    </row>
    <row r="59" s="3" customFormat="1" ht="15" customHeight="1" spans="1:7">
      <c r="A59" s="8">
        <v>56</v>
      </c>
      <c r="B59" s="9" t="s">
        <v>126</v>
      </c>
      <c r="C59" s="10" t="s">
        <v>127</v>
      </c>
      <c r="D59" s="9" t="str">
        <f>"2010041032400005"</f>
        <v>2010041032400005</v>
      </c>
      <c r="E59" s="9" t="s">
        <v>42</v>
      </c>
      <c r="F59" s="9" t="s">
        <v>12</v>
      </c>
      <c r="G59" s="9">
        <v>1500</v>
      </c>
    </row>
    <row r="60" s="3" customFormat="1" ht="15" customHeight="1" spans="1:7">
      <c r="A60" s="8">
        <v>57</v>
      </c>
      <c r="B60" s="9" t="s">
        <v>128</v>
      </c>
      <c r="C60" s="10" t="s">
        <v>129</v>
      </c>
      <c r="D60" s="9" t="str">
        <f>"2010041032400019"</f>
        <v>2010041032400019</v>
      </c>
      <c r="E60" s="9" t="s">
        <v>42</v>
      </c>
      <c r="F60" s="9" t="s">
        <v>12</v>
      </c>
      <c r="G60" s="9">
        <v>1500</v>
      </c>
    </row>
    <row r="61" s="3" customFormat="1" ht="15" customHeight="1" spans="1:7">
      <c r="A61" s="8">
        <v>58</v>
      </c>
      <c r="B61" s="9" t="s">
        <v>89</v>
      </c>
      <c r="C61" s="10" t="s">
        <v>130</v>
      </c>
      <c r="D61" s="9" t="str">
        <f>"2010041032400006"</f>
        <v>2010041032400006</v>
      </c>
      <c r="E61" s="9" t="s">
        <v>42</v>
      </c>
      <c r="F61" s="9" t="s">
        <v>12</v>
      </c>
      <c r="G61" s="9">
        <v>1500</v>
      </c>
    </row>
    <row r="62" s="3" customFormat="1" ht="15" customHeight="1" spans="1:7">
      <c r="A62" s="8">
        <v>59</v>
      </c>
      <c r="B62" s="9" t="s">
        <v>131</v>
      </c>
      <c r="C62" s="10" t="s">
        <v>132</v>
      </c>
      <c r="D62" s="9" t="str">
        <f>"2010041032400043"</f>
        <v>2010041032400043</v>
      </c>
      <c r="E62" s="9" t="s">
        <v>42</v>
      </c>
      <c r="F62" s="9" t="s">
        <v>12</v>
      </c>
      <c r="G62" s="9">
        <v>1500</v>
      </c>
    </row>
    <row r="63" s="3" customFormat="1" ht="15" customHeight="1" spans="1:7">
      <c r="A63" s="8">
        <v>60</v>
      </c>
      <c r="B63" s="9" t="s">
        <v>133</v>
      </c>
      <c r="C63" s="10" t="s">
        <v>134</v>
      </c>
      <c r="D63" s="9" t="str">
        <f>"2010041032400042"</f>
        <v>2010041032400042</v>
      </c>
      <c r="E63" s="9" t="s">
        <v>42</v>
      </c>
      <c r="F63" s="9" t="s">
        <v>12</v>
      </c>
      <c r="G63" s="9">
        <v>1500</v>
      </c>
    </row>
    <row r="64" s="3" customFormat="1" ht="15" customHeight="1" spans="1:7">
      <c r="A64" s="8">
        <v>61</v>
      </c>
      <c r="B64" s="9" t="s">
        <v>135</v>
      </c>
      <c r="C64" s="10" t="s">
        <v>136</v>
      </c>
      <c r="D64" s="9" t="str">
        <f>"2010041032400025"</f>
        <v>2010041032400025</v>
      </c>
      <c r="E64" s="9" t="s">
        <v>42</v>
      </c>
      <c r="F64" s="9" t="s">
        <v>12</v>
      </c>
      <c r="G64" s="9">
        <v>1500</v>
      </c>
    </row>
    <row r="65" s="3" customFormat="1" ht="15" customHeight="1" spans="1:7">
      <c r="A65" s="8">
        <v>62</v>
      </c>
      <c r="B65" s="9" t="s">
        <v>137</v>
      </c>
      <c r="C65" s="10" t="s">
        <v>138</v>
      </c>
      <c r="D65" s="9" t="str">
        <f>"2010041032400021"</f>
        <v>2010041032400021</v>
      </c>
      <c r="E65" s="9" t="s">
        <v>42</v>
      </c>
      <c r="F65" s="9" t="s">
        <v>12</v>
      </c>
      <c r="G65" s="9">
        <v>1500</v>
      </c>
    </row>
    <row r="66" s="3" customFormat="1" ht="15" customHeight="1" spans="1:7">
      <c r="A66" s="8">
        <v>63</v>
      </c>
      <c r="B66" s="9" t="s">
        <v>139</v>
      </c>
      <c r="C66" s="10" t="s">
        <v>140</v>
      </c>
      <c r="D66" s="9" t="str">
        <f>"2010041032400039"</f>
        <v>2010041032400039</v>
      </c>
      <c r="E66" s="9" t="s">
        <v>42</v>
      </c>
      <c r="F66" s="9" t="s">
        <v>12</v>
      </c>
      <c r="G66" s="9">
        <v>1500</v>
      </c>
    </row>
    <row r="67" s="3" customFormat="1" ht="15" customHeight="1" spans="1:7">
      <c r="A67" s="8">
        <v>64</v>
      </c>
      <c r="B67" s="9" t="s">
        <v>141</v>
      </c>
      <c r="C67" s="10" t="s">
        <v>142</v>
      </c>
      <c r="D67" s="9" t="str">
        <f>"2010041032400047"</f>
        <v>2010041032400047</v>
      </c>
      <c r="E67" s="9" t="s">
        <v>42</v>
      </c>
      <c r="F67" s="9" t="s">
        <v>12</v>
      </c>
      <c r="G67" s="9">
        <v>1500</v>
      </c>
    </row>
    <row r="68" s="3" customFormat="1" ht="15" customHeight="1" spans="1:7">
      <c r="A68" s="8">
        <v>65</v>
      </c>
      <c r="B68" s="9" t="s">
        <v>143</v>
      </c>
      <c r="C68" s="10" t="s">
        <v>144</v>
      </c>
      <c r="D68" s="9" t="str">
        <f>"2010041032400024"</f>
        <v>2010041032400024</v>
      </c>
      <c r="E68" s="9" t="s">
        <v>42</v>
      </c>
      <c r="F68" s="9" t="s">
        <v>12</v>
      </c>
      <c r="G68" s="9">
        <v>1500</v>
      </c>
    </row>
    <row r="69" s="3" customFormat="1" ht="15" customHeight="1" spans="1:7">
      <c r="A69" s="8">
        <v>66</v>
      </c>
      <c r="B69" s="9" t="s">
        <v>145</v>
      </c>
      <c r="C69" s="10" t="s">
        <v>146</v>
      </c>
      <c r="D69" s="9" t="str">
        <f>"2010041032400034"</f>
        <v>2010041032400034</v>
      </c>
      <c r="E69" s="9" t="s">
        <v>42</v>
      </c>
      <c r="F69" s="9" t="s">
        <v>12</v>
      </c>
      <c r="G69" s="9">
        <v>1500</v>
      </c>
    </row>
    <row r="70" s="3" customFormat="1" ht="15" customHeight="1" spans="1:7">
      <c r="A70" s="8">
        <v>67</v>
      </c>
      <c r="B70" s="9" t="s">
        <v>147</v>
      </c>
      <c r="C70" s="10" t="s">
        <v>148</v>
      </c>
      <c r="D70" s="9" t="str">
        <f>"2010041032400037"</f>
        <v>2010041032400037</v>
      </c>
      <c r="E70" s="9" t="s">
        <v>42</v>
      </c>
      <c r="F70" s="9" t="s">
        <v>12</v>
      </c>
      <c r="G70" s="9">
        <v>1500</v>
      </c>
    </row>
    <row r="71" s="3" customFormat="1" ht="15" customHeight="1" spans="1:7">
      <c r="A71" s="8">
        <v>68</v>
      </c>
      <c r="B71" s="9" t="s">
        <v>149</v>
      </c>
      <c r="C71" s="10" t="s">
        <v>150</v>
      </c>
      <c r="D71" s="9" t="str">
        <f>"2010041032400007"</f>
        <v>2010041032400007</v>
      </c>
      <c r="E71" s="9" t="s">
        <v>42</v>
      </c>
      <c r="F71" s="9" t="s">
        <v>12</v>
      </c>
      <c r="G71" s="9">
        <v>1500</v>
      </c>
    </row>
    <row r="72" s="3" customFormat="1" ht="15" customHeight="1" spans="1:7">
      <c r="A72" s="8">
        <v>69</v>
      </c>
      <c r="B72" s="9" t="s">
        <v>151</v>
      </c>
      <c r="C72" s="10" t="s">
        <v>152</v>
      </c>
      <c r="D72" s="9" t="str">
        <f>"2010041047400817"</f>
        <v>2010041047400817</v>
      </c>
      <c r="E72" s="9" t="s">
        <v>42</v>
      </c>
      <c r="F72" s="9" t="s">
        <v>12</v>
      </c>
      <c r="G72" s="9">
        <v>1500</v>
      </c>
    </row>
    <row r="73" s="3" customFormat="1" ht="15" customHeight="1" spans="1:7">
      <c r="A73" s="8">
        <v>70</v>
      </c>
      <c r="B73" s="9" t="s">
        <v>153</v>
      </c>
      <c r="C73" s="10" t="s">
        <v>154</v>
      </c>
      <c r="D73" s="9" t="str">
        <f>"2010041032400008"</f>
        <v>2010041032400008</v>
      </c>
      <c r="E73" s="9" t="s">
        <v>42</v>
      </c>
      <c r="F73" s="9" t="s">
        <v>12</v>
      </c>
      <c r="G73" s="9">
        <v>1500</v>
      </c>
    </row>
    <row r="74" s="3" customFormat="1" ht="15" customHeight="1" spans="1:7">
      <c r="A74" s="8">
        <v>71</v>
      </c>
      <c r="B74" s="9" t="s">
        <v>155</v>
      </c>
      <c r="C74" s="10" t="s">
        <v>156</v>
      </c>
      <c r="D74" s="9" t="str">
        <f>"2010041006401337"</f>
        <v>2010041006401337</v>
      </c>
      <c r="E74" s="9" t="s">
        <v>11</v>
      </c>
      <c r="F74" s="9" t="s">
        <v>12</v>
      </c>
      <c r="G74" s="9">
        <v>1500</v>
      </c>
    </row>
    <row r="75" s="3" customFormat="1" ht="15" customHeight="1" spans="1:7">
      <c r="A75" s="8">
        <v>72</v>
      </c>
      <c r="B75" s="9" t="s">
        <v>157</v>
      </c>
      <c r="C75" s="10" t="s">
        <v>158</v>
      </c>
      <c r="D75" s="9" t="str">
        <f>"2010041047400829"</f>
        <v>2010041047400829</v>
      </c>
      <c r="E75" s="9" t="s">
        <v>42</v>
      </c>
      <c r="F75" s="9" t="s">
        <v>12</v>
      </c>
      <c r="G75" s="9">
        <v>1500</v>
      </c>
    </row>
    <row r="76" s="3" customFormat="1" ht="15" customHeight="1" spans="1:7">
      <c r="A76" s="8">
        <v>73</v>
      </c>
      <c r="B76" s="9" t="s">
        <v>159</v>
      </c>
      <c r="C76" s="10" t="s">
        <v>160</v>
      </c>
      <c r="D76" s="9" t="str">
        <f>"2010041047400800"</f>
        <v>2010041047400800</v>
      </c>
      <c r="E76" s="9" t="s">
        <v>42</v>
      </c>
      <c r="F76" s="9" t="s">
        <v>12</v>
      </c>
      <c r="G76" s="9">
        <v>1500</v>
      </c>
    </row>
    <row r="77" s="3" customFormat="1" ht="15" customHeight="1" spans="1:7">
      <c r="A77" s="8">
        <v>74</v>
      </c>
      <c r="B77" s="9" t="s">
        <v>161</v>
      </c>
      <c r="C77" s="10" t="s">
        <v>162</v>
      </c>
      <c r="D77" s="9" t="str">
        <f>"2010041047400799"</f>
        <v>2010041047400799</v>
      </c>
      <c r="E77" s="9" t="s">
        <v>42</v>
      </c>
      <c r="F77" s="9" t="s">
        <v>12</v>
      </c>
      <c r="G77" s="9">
        <v>1500</v>
      </c>
    </row>
    <row r="78" s="3" customFormat="1" ht="15" customHeight="1" spans="1:7">
      <c r="A78" s="8">
        <v>75</v>
      </c>
      <c r="B78" s="9" t="s">
        <v>163</v>
      </c>
      <c r="C78" s="10" t="s">
        <v>164</v>
      </c>
      <c r="D78" s="9" t="str">
        <f>"2010041047400803"</f>
        <v>2010041047400803</v>
      </c>
      <c r="E78" s="9" t="s">
        <v>42</v>
      </c>
      <c r="F78" s="9" t="s">
        <v>12</v>
      </c>
      <c r="G78" s="9">
        <v>1500</v>
      </c>
    </row>
    <row r="79" s="3" customFormat="1" ht="15" customHeight="1" spans="1:7">
      <c r="A79" s="8">
        <v>76</v>
      </c>
      <c r="B79" s="9" t="s">
        <v>165</v>
      </c>
      <c r="C79" s="10" t="s">
        <v>166</v>
      </c>
      <c r="D79" s="9" t="str">
        <f>"2010041047400835"</f>
        <v>2010041047400835</v>
      </c>
      <c r="E79" s="9" t="s">
        <v>42</v>
      </c>
      <c r="F79" s="9" t="s">
        <v>12</v>
      </c>
      <c r="G79" s="9">
        <v>1500</v>
      </c>
    </row>
    <row r="80" s="3" customFormat="1" ht="15" customHeight="1" spans="1:7">
      <c r="A80" s="8">
        <v>77</v>
      </c>
      <c r="B80" s="9" t="s">
        <v>167</v>
      </c>
      <c r="C80" s="10" t="s">
        <v>168</v>
      </c>
      <c r="D80" s="9" t="str">
        <f>"2010041047400831"</f>
        <v>2010041047400831</v>
      </c>
      <c r="E80" s="9" t="s">
        <v>42</v>
      </c>
      <c r="F80" s="9" t="s">
        <v>12</v>
      </c>
      <c r="G80" s="9">
        <v>1500</v>
      </c>
    </row>
    <row r="81" s="3" customFormat="1" ht="15" customHeight="1" spans="1:7">
      <c r="A81" s="8">
        <v>78</v>
      </c>
      <c r="B81" s="9" t="s">
        <v>169</v>
      </c>
      <c r="C81" s="10" t="s">
        <v>170</v>
      </c>
      <c r="D81" s="9" t="str">
        <f>"2010041047400804"</f>
        <v>2010041047400804</v>
      </c>
      <c r="E81" s="9" t="s">
        <v>42</v>
      </c>
      <c r="F81" s="9" t="s">
        <v>12</v>
      </c>
      <c r="G81" s="9">
        <v>1500</v>
      </c>
    </row>
    <row r="82" s="3" customFormat="1" ht="15" customHeight="1" spans="1:7">
      <c r="A82" s="8">
        <v>79</v>
      </c>
      <c r="B82" s="9" t="s">
        <v>171</v>
      </c>
      <c r="C82" s="10" t="s">
        <v>172</v>
      </c>
      <c r="D82" s="9" t="str">
        <f>"2010041032400020"</f>
        <v>2010041032400020</v>
      </c>
      <c r="E82" s="9" t="s">
        <v>42</v>
      </c>
      <c r="F82" s="9" t="s">
        <v>12</v>
      </c>
      <c r="G82" s="9">
        <v>1500</v>
      </c>
    </row>
    <row r="83" s="3" customFormat="1" ht="15" customHeight="1" spans="1:7">
      <c r="A83" s="8">
        <v>80</v>
      </c>
      <c r="B83" s="9" t="s">
        <v>173</v>
      </c>
      <c r="C83" s="10" t="s">
        <v>140</v>
      </c>
      <c r="D83" s="9" t="str">
        <f>"2010041047400795"</f>
        <v>2010041047400795</v>
      </c>
      <c r="E83" s="9" t="s">
        <v>42</v>
      </c>
      <c r="F83" s="9" t="s">
        <v>12</v>
      </c>
      <c r="G83" s="9">
        <v>1500</v>
      </c>
    </row>
    <row r="84" s="3" customFormat="1" ht="15" customHeight="1" spans="1:7">
      <c r="A84" s="8">
        <v>81</v>
      </c>
      <c r="B84" s="9" t="s">
        <v>174</v>
      </c>
      <c r="C84" s="10" t="s">
        <v>175</v>
      </c>
      <c r="D84" s="9" t="str">
        <f>"2010041047400802"</f>
        <v>2010041047400802</v>
      </c>
      <c r="E84" s="9" t="s">
        <v>42</v>
      </c>
      <c r="F84" s="9" t="s">
        <v>12</v>
      </c>
      <c r="G84" s="9">
        <v>1500</v>
      </c>
    </row>
    <row r="85" s="3" customFormat="1" ht="15" customHeight="1" spans="1:7">
      <c r="A85" s="8">
        <v>82</v>
      </c>
      <c r="B85" s="9" t="s">
        <v>176</v>
      </c>
      <c r="C85" s="10" t="s">
        <v>177</v>
      </c>
      <c r="D85" s="9" t="str">
        <f>"2010041047400837"</f>
        <v>2010041047400837</v>
      </c>
      <c r="E85" s="9" t="s">
        <v>42</v>
      </c>
      <c r="F85" s="9" t="s">
        <v>12</v>
      </c>
      <c r="G85" s="9">
        <v>1500</v>
      </c>
    </row>
    <row r="86" s="3" customFormat="1" ht="15" customHeight="1" spans="1:7">
      <c r="A86" s="8">
        <v>83</v>
      </c>
      <c r="B86" s="9" t="s">
        <v>178</v>
      </c>
      <c r="C86" s="10" t="s">
        <v>179</v>
      </c>
      <c r="D86" s="9" t="str">
        <f>"2010041032400028"</f>
        <v>2010041032400028</v>
      </c>
      <c r="E86" s="9" t="s">
        <v>42</v>
      </c>
      <c r="F86" s="9" t="s">
        <v>12</v>
      </c>
      <c r="G86" s="9">
        <v>1500</v>
      </c>
    </row>
    <row r="87" s="3" customFormat="1" ht="15" customHeight="1" spans="1:7">
      <c r="A87" s="8">
        <v>84</v>
      </c>
      <c r="B87" s="9" t="s">
        <v>180</v>
      </c>
      <c r="C87" s="10" t="s">
        <v>181</v>
      </c>
      <c r="D87" s="9" t="str">
        <f>"2010041032400040"</f>
        <v>2010041032400040</v>
      </c>
      <c r="E87" s="9" t="s">
        <v>42</v>
      </c>
      <c r="F87" s="9" t="s">
        <v>12</v>
      </c>
      <c r="G87" s="9">
        <v>1500</v>
      </c>
    </row>
    <row r="88" s="3" customFormat="1" ht="15" customHeight="1" spans="1:7">
      <c r="A88" s="8">
        <v>85</v>
      </c>
      <c r="B88" s="9" t="s">
        <v>182</v>
      </c>
      <c r="C88" s="10" t="s">
        <v>183</v>
      </c>
      <c r="D88" s="9" t="str">
        <f>"2010041032400045"</f>
        <v>2010041032400045</v>
      </c>
      <c r="E88" s="9" t="s">
        <v>42</v>
      </c>
      <c r="F88" s="9" t="s">
        <v>12</v>
      </c>
      <c r="G88" s="9">
        <v>1500</v>
      </c>
    </row>
    <row r="89" s="3" customFormat="1" ht="15" customHeight="1" spans="1:7">
      <c r="A89" s="8">
        <v>86</v>
      </c>
      <c r="B89" s="9" t="s">
        <v>184</v>
      </c>
      <c r="C89" s="10" t="s">
        <v>114</v>
      </c>
      <c r="D89" s="9" t="str">
        <f>"2010041032400036"</f>
        <v>2010041032400036</v>
      </c>
      <c r="E89" s="9" t="s">
        <v>42</v>
      </c>
      <c r="F89" s="9" t="s">
        <v>12</v>
      </c>
      <c r="G89" s="9">
        <v>1500</v>
      </c>
    </row>
    <row r="90" ht="15" customHeight="1" spans="1:7">
      <c r="A90" s="8">
        <v>87</v>
      </c>
      <c r="B90" s="9" t="s">
        <v>185</v>
      </c>
      <c r="C90" s="10" t="s">
        <v>186</v>
      </c>
      <c r="D90" s="9" t="str">
        <f>"2010041032400023"</f>
        <v>2010041032400023</v>
      </c>
      <c r="E90" s="9" t="s">
        <v>42</v>
      </c>
      <c r="F90" s="9" t="s">
        <v>12</v>
      </c>
      <c r="G90" s="9">
        <v>1500</v>
      </c>
    </row>
    <row r="91" ht="15" customHeight="1" spans="1:7">
      <c r="A91" s="8">
        <v>88</v>
      </c>
      <c r="B91" s="9" t="s">
        <v>187</v>
      </c>
      <c r="C91" s="10" t="s">
        <v>188</v>
      </c>
      <c r="D91" s="9" t="str">
        <f>"2010041032400029"</f>
        <v>2010041032400029</v>
      </c>
      <c r="E91" s="9" t="s">
        <v>42</v>
      </c>
      <c r="F91" s="9" t="s">
        <v>12</v>
      </c>
      <c r="G91" s="9">
        <v>1500</v>
      </c>
    </row>
    <row r="92" ht="15" customHeight="1" spans="1:7">
      <c r="A92" s="8">
        <v>89</v>
      </c>
      <c r="B92" s="9" t="s">
        <v>189</v>
      </c>
      <c r="C92" s="10" t="s">
        <v>190</v>
      </c>
      <c r="D92" s="9" t="str">
        <f>"2010041032400031"</f>
        <v>2010041032400031</v>
      </c>
      <c r="E92" s="9" t="s">
        <v>42</v>
      </c>
      <c r="F92" s="9" t="s">
        <v>12</v>
      </c>
      <c r="G92" s="9">
        <v>1500</v>
      </c>
    </row>
    <row r="93" ht="15" customHeight="1" spans="1:7">
      <c r="A93" s="8">
        <v>90</v>
      </c>
      <c r="B93" s="9" t="s">
        <v>191</v>
      </c>
      <c r="C93" s="10" t="s">
        <v>192</v>
      </c>
      <c r="D93" s="9" t="str">
        <f>"2010041032400022"</f>
        <v>2010041032400022</v>
      </c>
      <c r="E93" s="9" t="s">
        <v>42</v>
      </c>
      <c r="F93" s="9" t="s">
        <v>12</v>
      </c>
      <c r="G93" s="9">
        <v>1500</v>
      </c>
    </row>
    <row r="94" ht="15" customHeight="1" spans="1:7">
      <c r="A94" s="8">
        <v>91</v>
      </c>
      <c r="B94" s="9" t="s">
        <v>193</v>
      </c>
      <c r="C94" s="10" t="s">
        <v>194</v>
      </c>
      <c r="D94" s="9" t="str">
        <f>"2010041006300251"</f>
        <v>2010041006300251</v>
      </c>
      <c r="E94" s="9" t="s">
        <v>15</v>
      </c>
      <c r="F94" s="9" t="s">
        <v>195</v>
      </c>
      <c r="G94" s="9">
        <v>2600</v>
      </c>
    </row>
    <row r="95" ht="15" customHeight="1" spans="1:7">
      <c r="A95" s="8">
        <v>92</v>
      </c>
      <c r="B95" s="9" t="s">
        <v>196</v>
      </c>
      <c r="C95" s="10" t="s">
        <v>197</v>
      </c>
      <c r="D95" s="9" t="str">
        <f>"2010041032400027"</f>
        <v>2010041032400027</v>
      </c>
      <c r="E95" s="9" t="s">
        <v>42</v>
      </c>
      <c r="F95" s="9" t="s">
        <v>12</v>
      </c>
      <c r="G95" s="9">
        <v>1500</v>
      </c>
    </row>
    <row r="96" ht="15" customHeight="1" spans="1:7">
      <c r="A96" s="8">
        <v>93</v>
      </c>
      <c r="B96" s="9" t="s">
        <v>198</v>
      </c>
      <c r="C96" s="10" t="s">
        <v>199</v>
      </c>
      <c r="D96" s="9" t="str">
        <f>"2010041003300013"</f>
        <v>2010041003300013</v>
      </c>
      <c r="E96" s="9" t="s">
        <v>35</v>
      </c>
      <c r="F96" s="9" t="s">
        <v>195</v>
      </c>
      <c r="G96" s="9">
        <v>2400</v>
      </c>
    </row>
    <row r="97" ht="15" customHeight="1" spans="1:7">
      <c r="A97" s="8">
        <v>94</v>
      </c>
      <c r="B97" s="9" t="s">
        <v>200</v>
      </c>
      <c r="C97" s="10" t="s">
        <v>201</v>
      </c>
      <c r="D97" s="9" t="str">
        <f>"2010044399500210"</f>
        <v>2010044399500210</v>
      </c>
      <c r="E97" s="9" t="s">
        <v>15</v>
      </c>
      <c r="F97" s="9" t="s">
        <v>16</v>
      </c>
      <c r="G97" s="9">
        <v>1300</v>
      </c>
    </row>
    <row r="98" ht="15" customHeight="1" spans="1:7">
      <c r="A98" s="8">
        <v>95</v>
      </c>
      <c r="B98" s="9" t="s">
        <v>202</v>
      </c>
      <c r="C98" s="10" t="s">
        <v>203</v>
      </c>
      <c r="D98" s="9" t="str">
        <f>"2010044399500230"</f>
        <v>2010044399500230</v>
      </c>
      <c r="E98" s="9" t="s">
        <v>42</v>
      </c>
      <c r="F98" s="9" t="s">
        <v>16</v>
      </c>
      <c r="G98" s="9">
        <v>1000</v>
      </c>
    </row>
    <row r="99" ht="15" customHeight="1" spans="1:7">
      <c r="A99" s="8">
        <v>96</v>
      </c>
      <c r="B99" s="9" t="s">
        <v>204</v>
      </c>
      <c r="C99" s="10" t="s">
        <v>205</v>
      </c>
      <c r="D99" s="9" t="str">
        <f>"1910040000400366"</f>
        <v>1910040000400366</v>
      </c>
      <c r="E99" s="9" t="s">
        <v>42</v>
      </c>
      <c r="F99" s="9" t="s">
        <v>12</v>
      </c>
      <c r="G99" s="9">
        <v>1000</v>
      </c>
    </row>
    <row r="100" ht="15" customHeight="1" spans="1:7">
      <c r="A100" s="8">
        <v>97</v>
      </c>
      <c r="B100" s="9" t="s">
        <v>206</v>
      </c>
      <c r="C100" s="10" t="s">
        <v>207</v>
      </c>
      <c r="D100" s="9" t="str">
        <f>"2010041047400016"</f>
        <v>2010041047400016</v>
      </c>
      <c r="E100" s="9" t="s">
        <v>42</v>
      </c>
      <c r="F100" s="9" t="s">
        <v>12</v>
      </c>
      <c r="G100" s="9">
        <v>1000</v>
      </c>
    </row>
    <row r="101" ht="15" customHeight="1" spans="1:7">
      <c r="A101" s="8">
        <v>98</v>
      </c>
      <c r="B101" s="9" t="s">
        <v>208</v>
      </c>
      <c r="C101" s="10" t="s">
        <v>209</v>
      </c>
      <c r="D101" s="9" t="str">
        <f>"2010044399500227"</f>
        <v>2010044399500227</v>
      </c>
      <c r="E101" s="9" t="s">
        <v>42</v>
      </c>
      <c r="F101" s="9" t="s">
        <v>16</v>
      </c>
      <c r="G101" s="9">
        <v>1000</v>
      </c>
    </row>
    <row r="102" ht="15" customHeight="1" spans="1:7">
      <c r="A102" s="8">
        <v>99</v>
      </c>
      <c r="B102" s="9" t="s">
        <v>210</v>
      </c>
      <c r="C102" s="10" t="s">
        <v>211</v>
      </c>
      <c r="D102" s="9" t="str">
        <f>"2010041003300001"</f>
        <v>2010041003300001</v>
      </c>
      <c r="E102" s="9" t="s">
        <v>35</v>
      </c>
      <c r="F102" s="9" t="s">
        <v>195</v>
      </c>
      <c r="G102" s="9">
        <v>2400</v>
      </c>
    </row>
    <row r="103" ht="15" customHeight="1" spans="1:7">
      <c r="A103" s="8">
        <v>100</v>
      </c>
      <c r="B103" s="9" t="s">
        <v>212</v>
      </c>
      <c r="C103" s="10" t="s">
        <v>213</v>
      </c>
      <c r="D103" s="9" t="str">
        <f>"2010041006401347"</f>
        <v>2010041006401347</v>
      </c>
      <c r="E103" s="9" t="s">
        <v>11</v>
      </c>
      <c r="F103" s="9" t="s">
        <v>12</v>
      </c>
      <c r="G103" s="9">
        <v>1500</v>
      </c>
    </row>
    <row r="104" ht="15" customHeight="1" spans="1:7">
      <c r="A104" s="8">
        <v>101</v>
      </c>
      <c r="B104" s="9" t="s">
        <v>214</v>
      </c>
      <c r="C104" s="10" t="s">
        <v>215</v>
      </c>
      <c r="D104" s="9" t="str">
        <f>"2010041006300912"</f>
        <v>2010041006300912</v>
      </c>
      <c r="E104" s="9" t="s">
        <v>15</v>
      </c>
      <c r="F104" s="9" t="s">
        <v>195</v>
      </c>
      <c r="G104" s="9">
        <v>2600</v>
      </c>
    </row>
    <row r="105" ht="15" customHeight="1" spans="1:7">
      <c r="A105" s="8">
        <v>102</v>
      </c>
      <c r="B105" s="9" t="s">
        <v>216</v>
      </c>
      <c r="C105" s="10" t="s">
        <v>217</v>
      </c>
      <c r="D105" s="9" t="str">
        <f>"2010041006300920"</f>
        <v>2010041006300920</v>
      </c>
      <c r="E105" s="9" t="s">
        <v>15</v>
      </c>
      <c r="F105" s="9" t="s">
        <v>195</v>
      </c>
      <c r="G105" s="9">
        <v>2600</v>
      </c>
    </row>
    <row r="106" ht="15" customHeight="1" spans="1:7">
      <c r="A106" s="8">
        <v>103</v>
      </c>
      <c r="B106" s="9" t="s">
        <v>218</v>
      </c>
      <c r="C106" s="10" t="s">
        <v>219</v>
      </c>
      <c r="D106" s="9" t="str">
        <f>"2010041006300918"</f>
        <v>2010041006300918</v>
      </c>
      <c r="E106" s="9" t="s">
        <v>15</v>
      </c>
      <c r="F106" s="9" t="s">
        <v>195</v>
      </c>
      <c r="G106" s="9">
        <v>2600</v>
      </c>
    </row>
    <row r="107" ht="15" customHeight="1" spans="1:7">
      <c r="A107" s="8">
        <v>104</v>
      </c>
      <c r="B107" s="9" t="s">
        <v>220</v>
      </c>
      <c r="C107" s="10" t="s">
        <v>221</v>
      </c>
      <c r="D107" s="9" t="str">
        <f>"2010041006300917"</f>
        <v>2010041006300917</v>
      </c>
      <c r="E107" s="9" t="s">
        <v>15</v>
      </c>
      <c r="F107" s="9" t="s">
        <v>195</v>
      </c>
      <c r="G107" s="9">
        <v>2600</v>
      </c>
    </row>
    <row r="108" ht="15" customHeight="1" spans="1:7">
      <c r="A108" s="8">
        <v>105</v>
      </c>
      <c r="B108" s="9" t="s">
        <v>97</v>
      </c>
      <c r="C108" s="10" t="s">
        <v>222</v>
      </c>
      <c r="D108" s="9" t="str">
        <f>"2010041003400003"</f>
        <v>2010041003400003</v>
      </c>
      <c r="E108" s="9" t="s">
        <v>223</v>
      </c>
      <c r="F108" s="9" t="s">
        <v>12</v>
      </c>
      <c r="G108" s="9">
        <v>1800</v>
      </c>
    </row>
    <row r="109" ht="15" customHeight="1" spans="1:7">
      <c r="A109" s="8">
        <v>106</v>
      </c>
      <c r="B109" s="9" t="s">
        <v>224</v>
      </c>
      <c r="C109" s="10" t="s">
        <v>225</v>
      </c>
      <c r="D109" s="9" t="str">
        <f>"2010041034401686"</f>
        <v>2010041034401686</v>
      </c>
      <c r="E109" s="9" t="s">
        <v>21</v>
      </c>
      <c r="F109" s="9" t="s">
        <v>12</v>
      </c>
      <c r="G109" s="9">
        <v>1800</v>
      </c>
    </row>
    <row r="110" ht="15" customHeight="1" spans="1:7">
      <c r="A110" s="8">
        <v>107</v>
      </c>
      <c r="B110" s="9" t="s">
        <v>226</v>
      </c>
      <c r="C110" s="10" t="s">
        <v>227</v>
      </c>
      <c r="D110" s="9" t="str">
        <f>"2010041006300915"</f>
        <v>2010041006300915</v>
      </c>
      <c r="E110" s="9" t="s">
        <v>15</v>
      </c>
      <c r="F110" s="9" t="s">
        <v>195</v>
      </c>
      <c r="G110" s="9">
        <v>2600</v>
      </c>
    </row>
    <row r="111" ht="15" customHeight="1" spans="1:7">
      <c r="A111" s="8">
        <v>108</v>
      </c>
      <c r="B111" s="9" t="s">
        <v>228</v>
      </c>
      <c r="C111" s="10" t="s">
        <v>229</v>
      </c>
      <c r="D111" s="9" t="str">
        <f>"2010041034401683"</f>
        <v>2010041034401683</v>
      </c>
      <c r="E111" s="9" t="s">
        <v>21</v>
      </c>
      <c r="F111" s="9" t="s">
        <v>12</v>
      </c>
      <c r="G111" s="9">
        <v>1800</v>
      </c>
    </row>
    <row r="112" ht="15" customHeight="1" spans="1:7">
      <c r="A112" s="8">
        <v>109</v>
      </c>
      <c r="B112" s="9" t="s">
        <v>230</v>
      </c>
      <c r="C112" s="10" t="s">
        <v>231</v>
      </c>
      <c r="D112" s="9" t="str">
        <f>"2010041017500380"</f>
        <v>2010041017500380</v>
      </c>
      <c r="E112" s="9" t="s">
        <v>232</v>
      </c>
      <c r="F112" s="9" t="s">
        <v>16</v>
      </c>
      <c r="G112" s="9">
        <v>1000</v>
      </c>
    </row>
    <row r="113" ht="15" customHeight="1" spans="1:7">
      <c r="A113" s="8">
        <v>110</v>
      </c>
      <c r="B113" s="9" t="s">
        <v>233</v>
      </c>
      <c r="C113" s="10" t="s">
        <v>234</v>
      </c>
      <c r="D113" s="9" t="str">
        <f>"2010041003300002"</f>
        <v>2010041003300002</v>
      </c>
      <c r="E113" s="9" t="s">
        <v>35</v>
      </c>
      <c r="F113" s="9" t="s">
        <v>195</v>
      </c>
      <c r="G113" s="9">
        <v>2400</v>
      </c>
    </row>
    <row r="114" ht="15" customHeight="1" spans="1:7">
      <c r="A114" s="8">
        <v>111</v>
      </c>
      <c r="B114" s="9" t="s">
        <v>235</v>
      </c>
      <c r="C114" s="10" t="s">
        <v>186</v>
      </c>
      <c r="D114" s="9" t="str">
        <f>"2010041003400018"</f>
        <v>2010041003400018</v>
      </c>
      <c r="E114" s="9" t="s">
        <v>223</v>
      </c>
      <c r="F114" s="9" t="s">
        <v>12</v>
      </c>
      <c r="G114" s="9">
        <v>1800</v>
      </c>
    </row>
    <row r="115" ht="15" customHeight="1" spans="1:7">
      <c r="A115" s="8">
        <v>112</v>
      </c>
      <c r="B115" s="9" t="s">
        <v>236</v>
      </c>
      <c r="C115" s="10" t="s">
        <v>237</v>
      </c>
      <c r="D115" s="9" t="str">
        <f>"2010041003400028"</f>
        <v>2010041003400028</v>
      </c>
      <c r="E115" s="9" t="s">
        <v>223</v>
      </c>
      <c r="F115" s="9" t="s">
        <v>12</v>
      </c>
      <c r="G115" s="9">
        <v>1800</v>
      </c>
    </row>
    <row r="116" ht="15" customHeight="1" spans="1:7">
      <c r="A116" s="8">
        <v>113</v>
      </c>
      <c r="B116" s="9" t="s">
        <v>238</v>
      </c>
      <c r="C116" s="10" t="s">
        <v>239</v>
      </c>
      <c r="D116" s="9" t="str">
        <f>"2010041029401060"</f>
        <v>2010041029401060</v>
      </c>
      <c r="E116" s="9" t="s">
        <v>42</v>
      </c>
      <c r="F116" s="9" t="s">
        <v>12</v>
      </c>
      <c r="G116" s="9">
        <v>1500</v>
      </c>
    </row>
    <row r="117" ht="15" customHeight="1" spans="1:7">
      <c r="A117" s="8">
        <v>114</v>
      </c>
      <c r="B117" s="9" t="s">
        <v>240</v>
      </c>
      <c r="C117" s="10" t="s">
        <v>241</v>
      </c>
      <c r="D117" s="9" t="str">
        <f>"2010041034500156"</f>
        <v>2010041034500156</v>
      </c>
      <c r="E117" s="9" t="s">
        <v>223</v>
      </c>
      <c r="F117" s="9" t="s">
        <v>16</v>
      </c>
      <c r="G117" s="9">
        <v>1200</v>
      </c>
    </row>
    <row r="118" ht="15" customHeight="1" spans="1:7">
      <c r="A118" s="8">
        <v>115</v>
      </c>
      <c r="B118" s="9" t="s">
        <v>242</v>
      </c>
      <c r="C118" s="10" t="s">
        <v>243</v>
      </c>
      <c r="D118" s="9" t="str">
        <f>"2010041006401332"</f>
        <v>2010041006401332</v>
      </c>
      <c r="E118" s="9" t="s">
        <v>11</v>
      </c>
      <c r="F118" s="9" t="s">
        <v>12</v>
      </c>
      <c r="G118" s="9">
        <v>1500</v>
      </c>
    </row>
    <row r="119" ht="15" customHeight="1" spans="1:7">
      <c r="A119" s="8">
        <v>116</v>
      </c>
      <c r="B119" s="9" t="s">
        <v>244</v>
      </c>
      <c r="C119" s="10" t="s">
        <v>245</v>
      </c>
      <c r="D119" s="9" t="str">
        <f>"2010041006401353"</f>
        <v>2010041006401353</v>
      </c>
      <c r="E119" s="9" t="s">
        <v>11</v>
      </c>
      <c r="F119" s="9" t="s">
        <v>12</v>
      </c>
      <c r="G119" s="9">
        <v>1500</v>
      </c>
    </row>
    <row r="120" ht="15" customHeight="1" spans="1:7">
      <c r="A120" s="8">
        <v>117</v>
      </c>
      <c r="B120" s="9" t="s">
        <v>246</v>
      </c>
      <c r="C120" s="10" t="s">
        <v>247</v>
      </c>
      <c r="D120" s="9" t="str">
        <f>"2010041006401350"</f>
        <v>2010041006401350</v>
      </c>
      <c r="E120" s="9" t="s">
        <v>11</v>
      </c>
      <c r="F120" s="9" t="s">
        <v>12</v>
      </c>
      <c r="G120" s="9">
        <v>1500</v>
      </c>
    </row>
    <row r="121" ht="15" customHeight="1" spans="1:7">
      <c r="A121" s="8">
        <v>118</v>
      </c>
      <c r="B121" s="9" t="s">
        <v>248</v>
      </c>
      <c r="C121" s="10" t="s">
        <v>249</v>
      </c>
      <c r="D121" s="9" t="str">
        <f>"2010041006401351"</f>
        <v>2010041006401351</v>
      </c>
      <c r="E121" s="9" t="s">
        <v>11</v>
      </c>
      <c r="F121" s="9" t="s">
        <v>12</v>
      </c>
      <c r="G121" s="9">
        <v>1500</v>
      </c>
    </row>
    <row r="122" ht="15" customHeight="1" spans="1:7">
      <c r="A122" s="8">
        <v>119</v>
      </c>
      <c r="B122" s="9" t="s">
        <v>250</v>
      </c>
      <c r="C122" s="10" t="s">
        <v>251</v>
      </c>
      <c r="D122" s="9" t="str">
        <f>"2010041006401333"</f>
        <v>2010041006401333</v>
      </c>
      <c r="E122" s="9" t="s">
        <v>11</v>
      </c>
      <c r="F122" s="9" t="s">
        <v>12</v>
      </c>
      <c r="G122" s="9">
        <v>1500</v>
      </c>
    </row>
    <row r="123" ht="15" customHeight="1" spans="1:7">
      <c r="A123" s="8">
        <v>120</v>
      </c>
      <c r="B123" s="9" t="s">
        <v>252</v>
      </c>
      <c r="C123" s="10" t="s">
        <v>253</v>
      </c>
      <c r="D123" s="9" t="str">
        <f>"2010041006401335"</f>
        <v>2010041006401335</v>
      </c>
      <c r="E123" s="9" t="s">
        <v>11</v>
      </c>
      <c r="F123" s="9" t="s">
        <v>12</v>
      </c>
      <c r="G123" s="9">
        <v>1500</v>
      </c>
    </row>
    <row r="124" ht="15" customHeight="1" spans="1:7">
      <c r="A124" s="8">
        <v>121</v>
      </c>
      <c r="B124" s="9" t="s">
        <v>254</v>
      </c>
      <c r="C124" s="10" t="s">
        <v>255</v>
      </c>
      <c r="D124" s="9" t="str">
        <f>"2010041006401341"</f>
        <v>2010041006401341</v>
      </c>
      <c r="E124" s="9" t="s">
        <v>11</v>
      </c>
      <c r="F124" s="9" t="s">
        <v>12</v>
      </c>
      <c r="G124" s="9">
        <v>1500</v>
      </c>
    </row>
    <row r="125" ht="15" customHeight="1" spans="1:7">
      <c r="A125" s="8">
        <v>122</v>
      </c>
      <c r="B125" s="9" t="s">
        <v>256</v>
      </c>
      <c r="C125" s="10" t="s">
        <v>257</v>
      </c>
      <c r="D125" s="9" t="str">
        <f>"2010041006401345"</f>
        <v>2010041006401345</v>
      </c>
      <c r="E125" s="9" t="s">
        <v>11</v>
      </c>
      <c r="F125" s="9" t="s">
        <v>12</v>
      </c>
      <c r="G125" s="9">
        <v>1500</v>
      </c>
    </row>
    <row r="126" ht="15" customHeight="1" spans="1:7">
      <c r="A126" s="8">
        <v>123</v>
      </c>
      <c r="B126" s="9" t="s">
        <v>258</v>
      </c>
      <c r="C126" s="10" t="s">
        <v>259</v>
      </c>
      <c r="D126" s="9" t="str">
        <f>"1910040000400373"</f>
        <v>1910040000400373</v>
      </c>
      <c r="E126" s="9" t="s">
        <v>42</v>
      </c>
      <c r="F126" s="9" t="s">
        <v>12</v>
      </c>
      <c r="G126" s="9">
        <v>1000</v>
      </c>
    </row>
    <row r="127" ht="15" customHeight="1" spans="1:7">
      <c r="A127" s="8">
        <v>124</v>
      </c>
      <c r="B127" s="9" t="s">
        <v>260</v>
      </c>
      <c r="C127" s="10" t="s">
        <v>261</v>
      </c>
      <c r="D127" s="9" t="str">
        <f>"2010041006401707"</f>
        <v>2010041006401707</v>
      </c>
      <c r="E127" s="9" t="s">
        <v>15</v>
      </c>
      <c r="F127" s="9" t="s">
        <v>12</v>
      </c>
      <c r="G127" s="9">
        <v>1900</v>
      </c>
    </row>
    <row r="128" ht="15" customHeight="1" spans="1:7">
      <c r="A128" s="8">
        <v>125</v>
      </c>
      <c r="B128" s="9" t="s">
        <v>262</v>
      </c>
      <c r="C128" s="10" t="s">
        <v>263</v>
      </c>
      <c r="D128" s="9" t="str">
        <f>"2010041034401762"</f>
        <v>2010041034401762</v>
      </c>
      <c r="E128" s="9" t="s">
        <v>11</v>
      </c>
      <c r="F128" s="9" t="s">
        <v>12</v>
      </c>
      <c r="G128" s="9">
        <v>1500</v>
      </c>
    </row>
    <row r="129" ht="15" customHeight="1" spans="1:7">
      <c r="A129" s="8">
        <v>126</v>
      </c>
      <c r="B129" s="9" t="s">
        <v>264</v>
      </c>
      <c r="C129" s="10" t="s">
        <v>265</v>
      </c>
      <c r="D129" s="9" t="str">
        <f>"2010041006401681"</f>
        <v>2010041006401681</v>
      </c>
      <c r="E129" s="9" t="s">
        <v>15</v>
      </c>
      <c r="F129" s="9" t="s">
        <v>12</v>
      </c>
      <c r="G129" s="9">
        <v>1900</v>
      </c>
    </row>
    <row r="130" ht="15" customHeight="1" spans="1:7">
      <c r="A130" s="8">
        <v>127</v>
      </c>
      <c r="B130" s="9" t="s">
        <v>266</v>
      </c>
      <c r="C130" s="10" t="s">
        <v>267</v>
      </c>
      <c r="D130" s="9" t="str">
        <f>"2010041006401677"</f>
        <v>2010041006401677</v>
      </c>
      <c r="E130" s="9" t="s">
        <v>15</v>
      </c>
      <c r="F130" s="9" t="s">
        <v>12</v>
      </c>
      <c r="G130" s="9">
        <v>1900</v>
      </c>
    </row>
    <row r="131" ht="15" customHeight="1" spans="1:7">
      <c r="A131" s="8">
        <v>128</v>
      </c>
      <c r="B131" s="9" t="s">
        <v>268</v>
      </c>
      <c r="C131" s="10" t="s">
        <v>269</v>
      </c>
      <c r="D131" s="9" t="str">
        <f>"2010041029401062"</f>
        <v>2010041029401062</v>
      </c>
      <c r="E131" s="9" t="s">
        <v>42</v>
      </c>
      <c r="F131" s="9" t="s">
        <v>12</v>
      </c>
      <c r="G131" s="9">
        <v>1500</v>
      </c>
    </row>
    <row r="132" ht="15" customHeight="1" spans="1:7">
      <c r="A132" s="8">
        <v>129</v>
      </c>
      <c r="B132" s="9" t="s">
        <v>270</v>
      </c>
      <c r="C132" s="10" t="s">
        <v>271</v>
      </c>
      <c r="D132" s="9" t="str">
        <f>"2010041034500190"</f>
        <v>2010041034500190</v>
      </c>
      <c r="E132" s="9" t="s">
        <v>223</v>
      </c>
      <c r="F132" s="9" t="s">
        <v>16</v>
      </c>
      <c r="G132" s="9">
        <v>1200</v>
      </c>
    </row>
    <row r="133" ht="15" customHeight="1" spans="1:7">
      <c r="A133" s="8">
        <v>130</v>
      </c>
      <c r="B133" s="9" t="s">
        <v>272</v>
      </c>
      <c r="C133" s="10" t="s">
        <v>273</v>
      </c>
      <c r="D133" s="9" t="str">
        <f>"2010041034401675"</f>
        <v>2010041034401675</v>
      </c>
      <c r="E133" s="9" t="s">
        <v>21</v>
      </c>
      <c r="F133" s="9" t="s">
        <v>12</v>
      </c>
      <c r="G133" s="9">
        <v>1800</v>
      </c>
    </row>
    <row r="134" ht="15" customHeight="1" spans="1:7">
      <c r="A134" s="8">
        <v>131</v>
      </c>
      <c r="B134" s="9" t="s">
        <v>274</v>
      </c>
      <c r="C134" s="10" t="s">
        <v>275</v>
      </c>
      <c r="D134" s="9" t="str">
        <f>"2010041006401689"</f>
        <v>2010041006401689</v>
      </c>
      <c r="E134" s="9" t="s">
        <v>15</v>
      </c>
      <c r="F134" s="9" t="s">
        <v>12</v>
      </c>
      <c r="G134" s="9">
        <v>1900</v>
      </c>
    </row>
    <row r="135" ht="15" customHeight="1" spans="1:7">
      <c r="A135" s="8">
        <v>132</v>
      </c>
      <c r="B135" s="9" t="s">
        <v>276</v>
      </c>
      <c r="C135" s="10" t="s">
        <v>277</v>
      </c>
      <c r="D135" s="9" t="str">
        <f>"2010041029401010"</f>
        <v>2010041029401010</v>
      </c>
      <c r="E135" s="9" t="s">
        <v>42</v>
      </c>
      <c r="F135" s="9" t="s">
        <v>12</v>
      </c>
      <c r="G135" s="9">
        <v>1500</v>
      </c>
    </row>
    <row r="136" ht="15" customHeight="1" spans="1:7">
      <c r="A136" s="8">
        <v>133</v>
      </c>
      <c r="B136" s="9" t="s">
        <v>278</v>
      </c>
      <c r="C136" s="10" t="s">
        <v>279</v>
      </c>
      <c r="D136" s="9" t="str">
        <f>"2010041017500390"</f>
        <v>2010041017500390</v>
      </c>
      <c r="E136" s="9" t="s">
        <v>232</v>
      </c>
      <c r="F136" s="9" t="s">
        <v>16</v>
      </c>
      <c r="G136" s="9">
        <v>1000</v>
      </c>
    </row>
    <row r="137" ht="15" customHeight="1" spans="1:7">
      <c r="A137" s="8">
        <v>134</v>
      </c>
      <c r="B137" s="9" t="s">
        <v>280</v>
      </c>
      <c r="C137" s="10" t="s">
        <v>281</v>
      </c>
      <c r="D137" s="9" t="str">
        <f>"2010041034500157"</f>
        <v>2010041034500157</v>
      </c>
      <c r="E137" s="9" t="s">
        <v>223</v>
      </c>
      <c r="F137" s="9" t="s">
        <v>16</v>
      </c>
      <c r="G137" s="9">
        <v>1200</v>
      </c>
    </row>
    <row r="138" ht="15" customHeight="1" spans="1:7">
      <c r="A138" s="8">
        <v>135</v>
      </c>
      <c r="B138" s="9" t="s">
        <v>282</v>
      </c>
      <c r="C138" s="10" t="s">
        <v>283</v>
      </c>
      <c r="D138" s="9" t="str">
        <f>"2010041034500163"</f>
        <v>2010041034500163</v>
      </c>
      <c r="E138" s="9" t="s">
        <v>223</v>
      </c>
      <c r="F138" s="9" t="s">
        <v>16</v>
      </c>
      <c r="G138" s="9">
        <v>1200</v>
      </c>
    </row>
    <row r="139" ht="15" customHeight="1" spans="1:7">
      <c r="A139" s="8">
        <v>136</v>
      </c>
      <c r="B139" s="9" t="s">
        <v>284</v>
      </c>
      <c r="C139" s="10" t="s">
        <v>285</v>
      </c>
      <c r="D139" s="9" t="str">
        <f>"2010041034500164"</f>
        <v>2010041034500164</v>
      </c>
      <c r="E139" s="9" t="s">
        <v>223</v>
      </c>
      <c r="F139" s="9" t="s">
        <v>16</v>
      </c>
      <c r="G139" s="9">
        <v>1200</v>
      </c>
    </row>
    <row r="140" ht="15" customHeight="1" spans="1:7">
      <c r="A140" s="8">
        <v>137</v>
      </c>
      <c r="B140" s="9" t="s">
        <v>286</v>
      </c>
      <c r="C140" s="10" t="s">
        <v>287</v>
      </c>
      <c r="D140" s="9" t="str">
        <f>"2010041006300906"</f>
        <v>2010041006300906</v>
      </c>
      <c r="E140" s="9" t="s">
        <v>15</v>
      </c>
      <c r="F140" s="9" t="s">
        <v>195</v>
      </c>
      <c r="G140" s="9">
        <v>2600</v>
      </c>
    </row>
    <row r="141" ht="15" customHeight="1" spans="1:7">
      <c r="A141" s="8">
        <v>138</v>
      </c>
      <c r="B141" s="9" t="s">
        <v>288</v>
      </c>
      <c r="C141" s="10" t="s">
        <v>289</v>
      </c>
      <c r="D141" s="9" t="str">
        <f>"2010041029401000"</f>
        <v>2010041029401000</v>
      </c>
      <c r="E141" s="9" t="s">
        <v>42</v>
      </c>
      <c r="F141" s="9" t="s">
        <v>12</v>
      </c>
      <c r="G141" s="9">
        <v>1500</v>
      </c>
    </row>
    <row r="142" ht="15" customHeight="1" spans="1:7">
      <c r="A142" s="8">
        <v>139</v>
      </c>
      <c r="B142" s="9" t="s">
        <v>290</v>
      </c>
      <c r="C142" s="10" t="s">
        <v>54</v>
      </c>
      <c r="D142" s="9" t="str">
        <f>"2010041032400033"</f>
        <v>2010041032400033</v>
      </c>
      <c r="E142" s="9" t="s">
        <v>42</v>
      </c>
      <c r="F142" s="9" t="s">
        <v>12</v>
      </c>
      <c r="G142" s="9">
        <v>1500</v>
      </c>
    </row>
    <row r="143" ht="15" customHeight="1" spans="1:7">
      <c r="A143" s="8">
        <v>140</v>
      </c>
      <c r="B143" s="9" t="s">
        <v>291</v>
      </c>
      <c r="C143" s="10" t="s">
        <v>292</v>
      </c>
      <c r="D143" s="9" t="str">
        <f>"2010041003400009"</f>
        <v>2010041003400009</v>
      </c>
      <c r="E143" s="9" t="s">
        <v>223</v>
      </c>
      <c r="F143" s="9" t="s">
        <v>12</v>
      </c>
      <c r="G143" s="9">
        <v>1800</v>
      </c>
    </row>
    <row r="144" ht="15" customHeight="1" spans="1:7">
      <c r="A144" s="8">
        <v>141</v>
      </c>
      <c r="B144" s="9" t="s">
        <v>293</v>
      </c>
      <c r="C144" s="10" t="s">
        <v>294</v>
      </c>
      <c r="D144" s="9" t="str">
        <f>"2010041006401340"</f>
        <v>2010041006401340</v>
      </c>
      <c r="E144" s="9" t="s">
        <v>11</v>
      </c>
      <c r="F144" s="9" t="s">
        <v>12</v>
      </c>
      <c r="G144" s="9">
        <v>1500</v>
      </c>
    </row>
    <row r="145" ht="15" customHeight="1" spans="1:7">
      <c r="A145" s="8">
        <v>142</v>
      </c>
      <c r="B145" s="9" t="s">
        <v>295</v>
      </c>
      <c r="C145" s="10" t="s">
        <v>296</v>
      </c>
      <c r="D145" s="9" t="str">
        <f>"2010041006300905"</f>
        <v>2010041006300905</v>
      </c>
      <c r="E145" s="9" t="s">
        <v>15</v>
      </c>
      <c r="F145" s="9" t="s">
        <v>195</v>
      </c>
      <c r="G145" s="9">
        <v>2600</v>
      </c>
    </row>
    <row r="146" ht="15" customHeight="1" spans="1:7">
      <c r="A146" s="8">
        <v>143</v>
      </c>
      <c r="B146" s="9" t="s">
        <v>297</v>
      </c>
      <c r="C146" s="10" t="s">
        <v>298</v>
      </c>
      <c r="D146" s="9" t="str">
        <f>"2010041034401669"</f>
        <v>2010041034401669</v>
      </c>
      <c r="E146" s="9" t="s">
        <v>21</v>
      </c>
      <c r="F146" s="9" t="s">
        <v>12</v>
      </c>
      <c r="G146" s="9">
        <v>1800</v>
      </c>
    </row>
    <row r="147" ht="15" customHeight="1" spans="1:7">
      <c r="A147" s="8">
        <v>144</v>
      </c>
      <c r="B147" s="9" t="s">
        <v>299</v>
      </c>
      <c r="C147" s="10" t="s">
        <v>300</v>
      </c>
      <c r="D147" s="9" t="str">
        <f>"2010041006401708"</f>
        <v>2010041006401708</v>
      </c>
      <c r="E147" s="9" t="s">
        <v>15</v>
      </c>
      <c r="F147" s="9" t="s">
        <v>12</v>
      </c>
      <c r="G147" s="9">
        <v>1900</v>
      </c>
    </row>
    <row r="148" ht="15" customHeight="1" spans="1:7">
      <c r="A148" s="8">
        <v>145</v>
      </c>
      <c r="B148" s="9" t="s">
        <v>301</v>
      </c>
      <c r="C148" s="10" t="s">
        <v>302</v>
      </c>
      <c r="D148" s="9" t="str">
        <f>"2010041006401699"</f>
        <v>2010041006401699</v>
      </c>
      <c r="E148" s="9" t="s">
        <v>15</v>
      </c>
      <c r="F148" s="9" t="s">
        <v>12</v>
      </c>
      <c r="G148" s="9">
        <v>1900</v>
      </c>
    </row>
    <row r="149" ht="15" customHeight="1" spans="1:7">
      <c r="A149" s="8">
        <v>146</v>
      </c>
      <c r="B149" s="9" t="s">
        <v>303</v>
      </c>
      <c r="C149" s="10" t="s">
        <v>304</v>
      </c>
      <c r="D149" s="9" t="str">
        <f>"2010041006401698"</f>
        <v>2010041006401698</v>
      </c>
      <c r="E149" s="9" t="s">
        <v>15</v>
      </c>
      <c r="F149" s="9" t="s">
        <v>12</v>
      </c>
      <c r="G149" s="9">
        <v>1900</v>
      </c>
    </row>
    <row r="150" ht="15" customHeight="1" spans="1:7">
      <c r="A150" s="8">
        <v>147</v>
      </c>
      <c r="B150" s="9" t="s">
        <v>305</v>
      </c>
      <c r="C150" s="10" t="s">
        <v>306</v>
      </c>
      <c r="D150" s="9" t="str">
        <f>"2010041006401669"</f>
        <v>2010041006401669</v>
      </c>
      <c r="E150" s="9" t="s">
        <v>15</v>
      </c>
      <c r="F150" s="9" t="s">
        <v>12</v>
      </c>
      <c r="G150" s="9">
        <v>1900</v>
      </c>
    </row>
    <row r="151" ht="15" customHeight="1" spans="1:7">
      <c r="A151" s="8">
        <v>148</v>
      </c>
      <c r="B151" s="9" t="s">
        <v>307</v>
      </c>
      <c r="C151" s="10" t="s">
        <v>308</v>
      </c>
      <c r="D151" s="9" t="str">
        <f>"2010041006401695"</f>
        <v>2010041006401695</v>
      </c>
      <c r="E151" s="9" t="s">
        <v>15</v>
      </c>
      <c r="F151" s="9" t="s">
        <v>12</v>
      </c>
      <c r="G151" s="9">
        <v>1900</v>
      </c>
    </row>
    <row r="152" ht="15" customHeight="1" spans="1:7">
      <c r="A152" s="8">
        <v>149</v>
      </c>
      <c r="B152" s="9" t="s">
        <v>309</v>
      </c>
      <c r="C152" s="10" t="s">
        <v>310</v>
      </c>
      <c r="D152" s="9" t="str">
        <f>"2010041047400816"</f>
        <v>2010041047400816</v>
      </c>
      <c r="E152" s="9" t="s">
        <v>42</v>
      </c>
      <c r="F152" s="9" t="s">
        <v>12</v>
      </c>
      <c r="G152" s="9">
        <v>1500</v>
      </c>
    </row>
    <row r="153" ht="15" customHeight="1" spans="1:7">
      <c r="A153" s="8">
        <v>150</v>
      </c>
      <c r="B153" s="9" t="s">
        <v>311</v>
      </c>
      <c r="C153" s="10" t="s">
        <v>312</v>
      </c>
      <c r="D153" s="9" t="str">
        <f>"2010041034401660"</f>
        <v>2010041034401660</v>
      </c>
      <c r="E153" s="9" t="s">
        <v>21</v>
      </c>
      <c r="F153" s="9" t="s">
        <v>12</v>
      </c>
      <c r="G153" s="9">
        <v>1800</v>
      </c>
    </row>
    <row r="154" ht="15" customHeight="1" spans="1:7">
      <c r="A154" s="8">
        <v>151</v>
      </c>
      <c r="B154" s="9" t="s">
        <v>313</v>
      </c>
      <c r="C154" s="10" t="s">
        <v>314</v>
      </c>
      <c r="D154" s="9" t="str">
        <f>"2010041006300913"</f>
        <v>2010041006300913</v>
      </c>
      <c r="E154" s="9" t="s">
        <v>15</v>
      </c>
      <c r="F154" s="9" t="s">
        <v>195</v>
      </c>
      <c r="G154" s="9">
        <v>2600</v>
      </c>
    </row>
    <row r="155" ht="15" customHeight="1" spans="1:7">
      <c r="A155" s="8">
        <v>152</v>
      </c>
      <c r="B155" s="9" t="s">
        <v>315</v>
      </c>
      <c r="C155" s="10" t="s">
        <v>316</v>
      </c>
      <c r="D155" s="9" t="str">
        <f>"2010041034500178"</f>
        <v>2010041034500178</v>
      </c>
      <c r="E155" s="9" t="s">
        <v>223</v>
      </c>
      <c r="F155" s="9" t="s">
        <v>16</v>
      </c>
      <c r="G155" s="9">
        <v>1200</v>
      </c>
    </row>
    <row r="156" ht="15" customHeight="1" spans="1:7">
      <c r="A156" s="8">
        <v>153</v>
      </c>
      <c r="B156" s="9" t="s">
        <v>317</v>
      </c>
      <c r="C156" s="10" t="s">
        <v>318</v>
      </c>
      <c r="D156" s="9" t="str">
        <f>"2010041006401693"</f>
        <v>2010041006401693</v>
      </c>
      <c r="E156" s="9" t="s">
        <v>15</v>
      </c>
      <c r="F156" s="9" t="s">
        <v>12</v>
      </c>
      <c r="G156" s="9">
        <v>1900</v>
      </c>
    </row>
    <row r="157" ht="15" customHeight="1" spans="1:7">
      <c r="A157" s="8">
        <v>154</v>
      </c>
      <c r="B157" s="9" t="s">
        <v>319</v>
      </c>
      <c r="C157" s="10" t="s">
        <v>320</v>
      </c>
      <c r="D157" s="9" t="str">
        <f>"2010041034401662"</f>
        <v>2010041034401662</v>
      </c>
      <c r="E157" s="9" t="s">
        <v>21</v>
      </c>
      <c r="F157" s="9" t="s">
        <v>12</v>
      </c>
      <c r="G157" s="9">
        <v>1800</v>
      </c>
    </row>
    <row r="158" ht="15" customHeight="1" spans="1:7">
      <c r="A158" s="8">
        <v>155</v>
      </c>
      <c r="B158" s="9" t="s">
        <v>321</v>
      </c>
      <c r="C158" s="10" t="s">
        <v>322</v>
      </c>
      <c r="D158" s="9" t="str">
        <f>"2010041034401661"</f>
        <v>2010041034401661</v>
      </c>
      <c r="E158" s="9" t="s">
        <v>21</v>
      </c>
      <c r="F158" s="9" t="s">
        <v>12</v>
      </c>
      <c r="G158" s="9">
        <v>1800</v>
      </c>
    </row>
    <row r="159" ht="15" customHeight="1" spans="1:7">
      <c r="A159" s="8">
        <v>156</v>
      </c>
      <c r="B159" s="9" t="s">
        <v>323</v>
      </c>
      <c r="C159" s="10" t="s">
        <v>324</v>
      </c>
      <c r="D159" s="9" t="str">
        <f>"2010041034401952"</f>
        <v>2010041034401952</v>
      </c>
      <c r="E159" s="9" t="s">
        <v>42</v>
      </c>
      <c r="F159" s="9" t="s">
        <v>12</v>
      </c>
      <c r="G159" s="9">
        <v>1000</v>
      </c>
    </row>
    <row r="160" ht="15" customHeight="1" spans="1:7">
      <c r="A160" s="8">
        <v>157</v>
      </c>
      <c r="B160" s="9" t="s">
        <v>325</v>
      </c>
      <c r="C160" s="10" t="s">
        <v>194</v>
      </c>
      <c r="D160" s="9" t="str">
        <f>"2010041006401696"</f>
        <v>2010041006401696</v>
      </c>
      <c r="E160" s="9" t="s">
        <v>15</v>
      </c>
      <c r="F160" s="9" t="s">
        <v>12</v>
      </c>
      <c r="G160" s="9">
        <v>1900</v>
      </c>
    </row>
    <row r="161" ht="15" customHeight="1" spans="1:7">
      <c r="A161" s="8">
        <v>158</v>
      </c>
      <c r="B161" s="9" t="s">
        <v>326</v>
      </c>
      <c r="C161" s="10" t="s">
        <v>327</v>
      </c>
      <c r="D161" s="9" t="str">
        <f>"2010041034500181"</f>
        <v>2010041034500181</v>
      </c>
      <c r="E161" s="9" t="s">
        <v>223</v>
      </c>
      <c r="F161" s="9" t="s">
        <v>16</v>
      </c>
      <c r="G161" s="9">
        <v>1200</v>
      </c>
    </row>
    <row r="162" ht="15" customHeight="1" spans="1:7">
      <c r="A162" s="8">
        <v>159</v>
      </c>
      <c r="B162" s="9" t="s">
        <v>328</v>
      </c>
      <c r="C162" s="10" t="s">
        <v>329</v>
      </c>
      <c r="D162" s="9" t="str">
        <f>"2010041034500166"</f>
        <v>2010041034500166</v>
      </c>
      <c r="E162" s="9" t="s">
        <v>223</v>
      </c>
      <c r="F162" s="9" t="s">
        <v>16</v>
      </c>
      <c r="G162" s="9">
        <v>1200</v>
      </c>
    </row>
    <row r="163" ht="15" customHeight="1" spans="1:7">
      <c r="A163" s="8">
        <v>160</v>
      </c>
      <c r="B163" s="9" t="s">
        <v>330</v>
      </c>
      <c r="C163" s="10" t="s">
        <v>331</v>
      </c>
      <c r="D163" s="9" t="str">
        <f>"2010041034500170"</f>
        <v>2010041034500170</v>
      </c>
      <c r="E163" s="9" t="s">
        <v>223</v>
      </c>
      <c r="F163" s="9" t="s">
        <v>16</v>
      </c>
      <c r="G163" s="9">
        <v>1200</v>
      </c>
    </row>
    <row r="164" ht="15" customHeight="1" spans="1:7">
      <c r="A164" s="8">
        <v>161</v>
      </c>
      <c r="B164" s="9" t="s">
        <v>332</v>
      </c>
      <c r="C164" s="10" t="s">
        <v>333</v>
      </c>
      <c r="D164" s="9" t="str">
        <f>"2010041029401052"</f>
        <v>2010041029401052</v>
      </c>
      <c r="E164" s="9" t="s">
        <v>42</v>
      </c>
      <c r="F164" s="9" t="s">
        <v>12</v>
      </c>
      <c r="G164" s="9">
        <v>1500</v>
      </c>
    </row>
    <row r="165" ht="15" customHeight="1" spans="1:7">
      <c r="A165" s="8">
        <v>162</v>
      </c>
      <c r="B165" s="9" t="s">
        <v>334</v>
      </c>
      <c r="C165" s="10" t="s">
        <v>335</v>
      </c>
      <c r="D165" s="9" t="str">
        <f>"2010041029401057"</f>
        <v>2010041029401057</v>
      </c>
      <c r="E165" s="9" t="s">
        <v>42</v>
      </c>
      <c r="F165" s="9" t="s">
        <v>12</v>
      </c>
      <c r="G165" s="9">
        <v>1500</v>
      </c>
    </row>
    <row r="166" ht="15" customHeight="1" spans="1:7">
      <c r="A166" s="8">
        <v>163</v>
      </c>
      <c r="B166" s="9" t="s">
        <v>336</v>
      </c>
      <c r="C166" s="10" t="s">
        <v>337</v>
      </c>
      <c r="D166" s="9" t="str">
        <f>"2010041006300921"</f>
        <v>2010041006300921</v>
      </c>
      <c r="E166" s="9" t="s">
        <v>15</v>
      </c>
      <c r="F166" s="9" t="s">
        <v>195</v>
      </c>
      <c r="G166" s="9">
        <v>2600</v>
      </c>
    </row>
    <row r="167" ht="15" customHeight="1" spans="1:7">
      <c r="A167" s="8">
        <v>164</v>
      </c>
      <c r="B167" s="9" t="s">
        <v>338</v>
      </c>
      <c r="C167" s="10" t="s">
        <v>339</v>
      </c>
      <c r="D167" s="9" t="str">
        <f>"2010041034500185"</f>
        <v>2010041034500185</v>
      </c>
      <c r="E167" s="9" t="s">
        <v>223</v>
      </c>
      <c r="F167" s="9" t="s">
        <v>16</v>
      </c>
      <c r="G167" s="9">
        <v>1200</v>
      </c>
    </row>
    <row r="168" ht="15" customHeight="1" spans="1:7">
      <c r="A168" s="8">
        <v>165</v>
      </c>
      <c r="B168" s="9" t="s">
        <v>340</v>
      </c>
      <c r="C168" s="10" t="s">
        <v>341</v>
      </c>
      <c r="D168" s="9" t="str">
        <f>"2010041003500093"</f>
        <v>2010041003500093</v>
      </c>
      <c r="E168" s="9" t="s">
        <v>223</v>
      </c>
      <c r="F168" s="9" t="s">
        <v>16</v>
      </c>
      <c r="G168" s="9">
        <v>1200</v>
      </c>
    </row>
    <row r="169" ht="15" customHeight="1" spans="1:7">
      <c r="A169" s="8">
        <v>166</v>
      </c>
      <c r="B169" s="9" t="s">
        <v>342</v>
      </c>
      <c r="C169" s="10" t="s">
        <v>343</v>
      </c>
      <c r="D169" s="9" t="str">
        <f>"2010041006300928"</f>
        <v>2010041006300928</v>
      </c>
      <c r="E169" s="9" t="s">
        <v>15</v>
      </c>
      <c r="F169" s="9" t="s">
        <v>195</v>
      </c>
      <c r="G169" s="9">
        <v>2600</v>
      </c>
    </row>
    <row r="170" ht="15" customHeight="1" spans="1:7">
      <c r="A170" s="8">
        <v>167</v>
      </c>
      <c r="B170" s="9" t="s">
        <v>344</v>
      </c>
      <c r="C170" s="10" t="s">
        <v>345</v>
      </c>
      <c r="D170" s="9" t="str">
        <f>"2010041003500094"</f>
        <v>2010041003500094</v>
      </c>
      <c r="E170" s="9" t="s">
        <v>223</v>
      </c>
      <c r="F170" s="9" t="s">
        <v>16</v>
      </c>
      <c r="G170" s="9">
        <v>1200</v>
      </c>
    </row>
    <row r="171" ht="15" customHeight="1" spans="1:7">
      <c r="A171" s="8">
        <v>168</v>
      </c>
      <c r="B171" s="9" t="s">
        <v>346</v>
      </c>
      <c r="C171" s="10" t="s">
        <v>347</v>
      </c>
      <c r="D171" s="9" t="str">
        <f>"2010041034401671"</f>
        <v>2010041034401671</v>
      </c>
      <c r="E171" s="9" t="s">
        <v>21</v>
      </c>
      <c r="F171" s="9" t="s">
        <v>12</v>
      </c>
      <c r="G171" s="9">
        <v>1800</v>
      </c>
    </row>
    <row r="172" ht="15" customHeight="1" spans="1:7">
      <c r="A172" s="8">
        <v>169</v>
      </c>
      <c r="B172" s="9" t="s">
        <v>348</v>
      </c>
      <c r="C172" s="10" t="s">
        <v>349</v>
      </c>
      <c r="D172" s="9" t="str">
        <f>"2010041003500169"</f>
        <v>2010041003500169</v>
      </c>
      <c r="E172" s="9" t="s">
        <v>223</v>
      </c>
      <c r="F172" s="9" t="s">
        <v>16</v>
      </c>
      <c r="G172" s="9">
        <v>1200</v>
      </c>
    </row>
    <row r="173" ht="15" customHeight="1" spans="1:7">
      <c r="A173" s="8">
        <v>170</v>
      </c>
      <c r="B173" s="9" t="s">
        <v>350</v>
      </c>
      <c r="C173" s="10" t="s">
        <v>351</v>
      </c>
      <c r="D173" s="9" t="str">
        <f>"2010041034500172"</f>
        <v>2010041034500172</v>
      </c>
      <c r="E173" s="9" t="s">
        <v>223</v>
      </c>
      <c r="F173" s="9" t="s">
        <v>16</v>
      </c>
      <c r="G173" s="9">
        <v>1200</v>
      </c>
    </row>
    <row r="174" ht="15" customHeight="1" spans="1:7">
      <c r="A174" s="8">
        <v>171</v>
      </c>
      <c r="B174" s="9" t="s">
        <v>352</v>
      </c>
      <c r="C174" s="10" t="s">
        <v>353</v>
      </c>
      <c r="D174" s="9" t="str">
        <f>"2010041034401747"</f>
        <v>2010041034401747</v>
      </c>
      <c r="E174" s="9" t="s">
        <v>11</v>
      </c>
      <c r="F174" s="9" t="s">
        <v>12</v>
      </c>
      <c r="G174" s="9">
        <v>1500</v>
      </c>
    </row>
    <row r="175" ht="15" customHeight="1" spans="1:7">
      <c r="A175" s="8">
        <v>172</v>
      </c>
      <c r="B175" s="9" t="s">
        <v>354</v>
      </c>
      <c r="C175" s="10" t="s">
        <v>355</v>
      </c>
      <c r="D175" s="9" t="str">
        <f>"2010041034401748"</f>
        <v>2010041034401748</v>
      </c>
      <c r="E175" s="9" t="s">
        <v>11</v>
      </c>
      <c r="F175" s="9" t="s">
        <v>12</v>
      </c>
      <c r="G175" s="9">
        <v>1500</v>
      </c>
    </row>
    <row r="176" ht="15" customHeight="1" spans="1:7">
      <c r="A176" s="8">
        <v>173</v>
      </c>
      <c r="B176" s="9" t="s">
        <v>356</v>
      </c>
      <c r="C176" s="10" t="s">
        <v>357</v>
      </c>
      <c r="D176" s="9" t="str">
        <f>"2010041034401743"</f>
        <v>2010041034401743</v>
      </c>
      <c r="E176" s="9" t="s">
        <v>11</v>
      </c>
      <c r="F176" s="9" t="s">
        <v>12</v>
      </c>
      <c r="G176" s="9">
        <v>1500</v>
      </c>
    </row>
    <row r="177" ht="15" customHeight="1" spans="1:7">
      <c r="A177" s="8">
        <v>174</v>
      </c>
      <c r="B177" s="9" t="s">
        <v>358</v>
      </c>
      <c r="C177" s="10" t="s">
        <v>39</v>
      </c>
      <c r="D177" s="9" t="str">
        <f>"2010041034401774"</f>
        <v>2010041034401774</v>
      </c>
      <c r="E177" s="9" t="s">
        <v>11</v>
      </c>
      <c r="F177" s="9" t="s">
        <v>12</v>
      </c>
      <c r="G177" s="9">
        <v>1500</v>
      </c>
    </row>
    <row r="178" ht="15" customHeight="1" spans="1:7">
      <c r="A178" s="8">
        <v>175</v>
      </c>
      <c r="B178" s="9" t="s">
        <v>359</v>
      </c>
      <c r="C178" s="10" t="s">
        <v>360</v>
      </c>
      <c r="D178" s="9" t="str">
        <f>"2010041034401745"</f>
        <v>2010041034401745</v>
      </c>
      <c r="E178" s="9" t="s">
        <v>11</v>
      </c>
      <c r="F178" s="9" t="s">
        <v>12</v>
      </c>
      <c r="G178" s="9">
        <v>1500</v>
      </c>
    </row>
    <row r="179" ht="15" customHeight="1" spans="1:7">
      <c r="A179" s="8">
        <v>176</v>
      </c>
      <c r="B179" s="9" t="s">
        <v>361</v>
      </c>
      <c r="C179" s="10" t="s">
        <v>362</v>
      </c>
      <c r="D179" s="9" t="str">
        <f>"2010041034401773"</f>
        <v>2010041034401773</v>
      </c>
      <c r="E179" s="9" t="s">
        <v>11</v>
      </c>
      <c r="F179" s="9" t="s">
        <v>12</v>
      </c>
      <c r="G179" s="9">
        <v>1500</v>
      </c>
    </row>
    <row r="180" ht="15" customHeight="1" spans="1:7">
      <c r="A180" s="8">
        <v>177</v>
      </c>
      <c r="B180" s="9" t="s">
        <v>363</v>
      </c>
      <c r="C180" s="10" t="s">
        <v>364</v>
      </c>
      <c r="D180" s="9" t="str">
        <f>"2010041034401746"</f>
        <v>2010041034401746</v>
      </c>
      <c r="E180" s="9" t="s">
        <v>11</v>
      </c>
      <c r="F180" s="9" t="s">
        <v>12</v>
      </c>
      <c r="G180" s="9">
        <v>1500</v>
      </c>
    </row>
    <row r="181" ht="15" customHeight="1" spans="1:7">
      <c r="A181" s="8">
        <v>178</v>
      </c>
      <c r="B181" s="9" t="s">
        <v>365</v>
      </c>
      <c r="C181" s="10" t="s">
        <v>366</v>
      </c>
      <c r="D181" s="9" t="str">
        <f>"2010041034500153"</f>
        <v>2010041034500153</v>
      </c>
      <c r="E181" s="9" t="s">
        <v>223</v>
      </c>
      <c r="F181" s="9" t="s">
        <v>16</v>
      </c>
      <c r="G181" s="9">
        <v>1200</v>
      </c>
    </row>
    <row r="182" ht="15" customHeight="1" spans="1:7">
      <c r="A182" s="8">
        <v>179</v>
      </c>
      <c r="B182" s="9" t="s">
        <v>367</v>
      </c>
      <c r="C182" s="10" t="s">
        <v>368</v>
      </c>
      <c r="D182" s="9" t="str">
        <f>"2010041006401701"</f>
        <v>2010041006401701</v>
      </c>
      <c r="E182" s="9" t="s">
        <v>15</v>
      </c>
      <c r="F182" s="9" t="s">
        <v>12</v>
      </c>
      <c r="G182" s="9">
        <v>1900</v>
      </c>
    </row>
    <row r="183" ht="15" customHeight="1" spans="1:7">
      <c r="A183" s="8">
        <v>180</v>
      </c>
      <c r="B183" s="9" t="s">
        <v>369</v>
      </c>
      <c r="C183" s="10" t="s">
        <v>370</v>
      </c>
      <c r="D183" s="9" t="str">
        <f>"2010041003400019"</f>
        <v>2010041003400019</v>
      </c>
      <c r="E183" s="9" t="s">
        <v>223</v>
      </c>
      <c r="F183" s="9" t="s">
        <v>12</v>
      </c>
      <c r="G183" s="9">
        <v>1800</v>
      </c>
    </row>
    <row r="184" ht="15" customHeight="1" spans="1:7">
      <c r="A184" s="8">
        <v>181</v>
      </c>
      <c r="B184" s="9" t="s">
        <v>371</v>
      </c>
      <c r="C184" s="10" t="s">
        <v>372</v>
      </c>
      <c r="D184" s="9" t="str">
        <f>"2010041006300916"</f>
        <v>2010041006300916</v>
      </c>
      <c r="E184" s="9" t="s">
        <v>15</v>
      </c>
      <c r="F184" s="9" t="s">
        <v>195</v>
      </c>
      <c r="G184" s="9">
        <v>2600</v>
      </c>
    </row>
    <row r="185" ht="15" customHeight="1" spans="1:7">
      <c r="A185" s="8">
        <v>182</v>
      </c>
      <c r="B185" s="9" t="s">
        <v>373</v>
      </c>
      <c r="C185" s="10" t="s">
        <v>374</v>
      </c>
      <c r="D185" s="9" t="str">
        <f>"2010041003500085"</f>
        <v>2010041003500085</v>
      </c>
      <c r="E185" s="9" t="s">
        <v>223</v>
      </c>
      <c r="F185" s="9" t="s">
        <v>16</v>
      </c>
      <c r="G185" s="9">
        <v>1200</v>
      </c>
    </row>
    <row r="186" ht="15" customHeight="1" spans="1:7">
      <c r="A186" s="8">
        <v>183</v>
      </c>
      <c r="B186" s="9" t="s">
        <v>375</v>
      </c>
      <c r="C186" s="10" t="s">
        <v>376</v>
      </c>
      <c r="D186" s="9" t="str">
        <f>"2010041034401753"</f>
        <v>2010041034401753</v>
      </c>
      <c r="E186" s="9" t="s">
        <v>11</v>
      </c>
      <c r="F186" s="9" t="s">
        <v>12</v>
      </c>
      <c r="G186" s="9">
        <v>1500</v>
      </c>
    </row>
    <row r="187" ht="15" customHeight="1" spans="1:7">
      <c r="A187" s="8">
        <v>184</v>
      </c>
      <c r="B187" s="9" t="s">
        <v>377</v>
      </c>
      <c r="C187" s="10" t="s">
        <v>378</v>
      </c>
      <c r="D187" s="9" t="str">
        <f>"2010041034401779"</f>
        <v>2010041034401779</v>
      </c>
      <c r="E187" s="9" t="s">
        <v>11</v>
      </c>
      <c r="F187" s="9" t="s">
        <v>12</v>
      </c>
      <c r="G187" s="9">
        <v>1500</v>
      </c>
    </row>
    <row r="188" ht="15" customHeight="1" spans="1:7">
      <c r="A188" s="8">
        <v>185</v>
      </c>
      <c r="B188" s="9" t="s">
        <v>379</v>
      </c>
      <c r="C188" s="10" t="s">
        <v>380</v>
      </c>
      <c r="D188" s="9" t="str">
        <f>"2010041034401763"</f>
        <v>2010041034401763</v>
      </c>
      <c r="E188" s="9" t="s">
        <v>11</v>
      </c>
      <c r="F188" s="9" t="s">
        <v>12</v>
      </c>
      <c r="G188" s="9">
        <v>1500</v>
      </c>
    </row>
    <row r="189" ht="15" customHeight="1" spans="1:7">
      <c r="A189" s="8">
        <v>186</v>
      </c>
      <c r="B189" s="9" t="s">
        <v>381</v>
      </c>
      <c r="C189" s="10" t="s">
        <v>382</v>
      </c>
      <c r="D189" s="9" t="str">
        <f>"2010041034401749"</f>
        <v>2010041034401749</v>
      </c>
      <c r="E189" s="9" t="s">
        <v>11</v>
      </c>
      <c r="F189" s="9" t="s">
        <v>12</v>
      </c>
      <c r="G189" s="9">
        <v>1500</v>
      </c>
    </row>
    <row r="190" ht="15" customHeight="1" spans="1:7">
      <c r="A190" s="8">
        <v>187</v>
      </c>
      <c r="B190" s="9" t="s">
        <v>383</v>
      </c>
      <c r="C190" s="10" t="s">
        <v>384</v>
      </c>
      <c r="D190" s="9" t="str">
        <f>"2010041034401769"</f>
        <v>2010041034401769</v>
      </c>
      <c r="E190" s="9" t="s">
        <v>11</v>
      </c>
      <c r="F190" s="9" t="s">
        <v>12</v>
      </c>
      <c r="G190" s="9">
        <v>1500</v>
      </c>
    </row>
    <row r="191" ht="15" customHeight="1" spans="1:7">
      <c r="A191" s="8">
        <v>188</v>
      </c>
      <c r="B191" s="9" t="s">
        <v>385</v>
      </c>
      <c r="C191" s="10" t="s">
        <v>386</v>
      </c>
      <c r="D191" s="9" t="str">
        <f>"2010041034401767"</f>
        <v>2010041034401767</v>
      </c>
      <c r="E191" s="9" t="s">
        <v>11</v>
      </c>
      <c r="F191" s="9" t="s">
        <v>12</v>
      </c>
      <c r="G191" s="9">
        <v>1500</v>
      </c>
    </row>
    <row r="192" ht="15" customHeight="1" spans="1:7">
      <c r="A192" s="8">
        <v>189</v>
      </c>
      <c r="B192" s="9" t="s">
        <v>387</v>
      </c>
      <c r="C192" s="10" t="s">
        <v>388</v>
      </c>
      <c r="D192" s="9" t="str">
        <f>"2010041034401757"</f>
        <v>2010041034401757</v>
      </c>
      <c r="E192" s="9" t="s">
        <v>11</v>
      </c>
      <c r="F192" s="9" t="s">
        <v>12</v>
      </c>
      <c r="G192" s="9">
        <v>1500</v>
      </c>
    </row>
    <row r="193" ht="15" customHeight="1" spans="1:7">
      <c r="A193" s="8">
        <v>190</v>
      </c>
      <c r="B193" s="9" t="s">
        <v>389</v>
      </c>
      <c r="C193" s="10" t="s">
        <v>390</v>
      </c>
      <c r="D193" s="9" t="str">
        <f>"2010041034401764"</f>
        <v>2010041034401764</v>
      </c>
      <c r="E193" s="9" t="s">
        <v>11</v>
      </c>
      <c r="F193" s="9" t="s">
        <v>12</v>
      </c>
      <c r="G193" s="9">
        <v>1500</v>
      </c>
    </row>
    <row r="194" ht="15" customHeight="1" spans="1:7">
      <c r="A194" s="8">
        <v>191</v>
      </c>
      <c r="B194" s="9" t="s">
        <v>391</v>
      </c>
      <c r="C194" s="10" t="s">
        <v>392</v>
      </c>
      <c r="D194" s="9" t="str">
        <f>"2010041034401770"</f>
        <v>2010041034401770</v>
      </c>
      <c r="E194" s="9" t="s">
        <v>11</v>
      </c>
      <c r="F194" s="9" t="s">
        <v>12</v>
      </c>
      <c r="G194" s="9">
        <v>1500</v>
      </c>
    </row>
    <row r="195" ht="15" customHeight="1" spans="1:7">
      <c r="A195" s="8">
        <v>192</v>
      </c>
      <c r="B195" s="9" t="s">
        <v>393</v>
      </c>
      <c r="C195" s="10" t="s">
        <v>394</v>
      </c>
      <c r="D195" s="9" t="str">
        <f>"2010041034401754"</f>
        <v>2010041034401754</v>
      </c>
      <c r="E195" s="9" t="s">
        <v>11</v>
      </c>
      <c r="F195" s="9" t="s">
        <v>12</v>
      </c>
      <c r="G195" s="9">
        <v>1500</v>
      </c>
    </row>
    <row r="196" ht="15" customHeight="1" spans="1:7">
      <c r="A196" s="8">
        <v>193</v>
      </c>
      <c r="B196" s="9" t="s">
        <v>395</v>
      </c>
      <c r="C196" s="10" t="s">
        <v>396</v>
      </c>
      <c r="D196" s="9" t="str">
        <f>"2010041034401752"</f>
        <v>2010041034401752</v>
      </c>
      <c r="E196" s="9" t="s">
        <v>11</v>
      </c>
      <c r="F196" s="9" t="s">
        <v>12</v>
      </c>
      <c r="G196" s="9">
        <v>1500</v>
      </c>
    </row>
    <row r="197" ht="15" customHeight="1" spans="1:7">
      <c r="A197" s="8">
        <v>194</v>
      </c>
      <c r="B197" s="9" t="s">
        <v>397</v>
      </c>
      <c r="C197" s="10" t="s">
        <v>398</v>
      </c>
      <c r="D197" s="9" t="str">
        <f>"2010041034401756"</f>
        <v>2010041034401756</v>
      </c>
      <c r="E197" s="9" t="s">
        <v>11</v>
      </c>
      <c r="F197" s="9" t="s">
        <v>12</v>
      </c>
      <c r="G197" s="9">
        <v>1500</v>
      </c>
    </row>
    <row r="198" ht="15" customHeight="1" spans="1:7">
      <c r="A198" s="8">
        <v>195</v>
      </c>
      <c r="B198" s="9" t="s">
        <v>399</v>
      </c>
      <c r="C198" s="10" t="s">
        <v>400</v>
      </c>
      <c r="D198" s="9" t="str">
        <f>"2010041003500107"</f>
        <v>2010041003500107</v>
      </c>
      <c r="E198" s="9" t="s">
        <v>223</v>
      </c>
      <c r="F198" s="9" t="s">
        <v>16</v>
      </c>
      <c r="G198" s="9">
        <v>1200</v>
      </c>
    </row>
    <row r="199" ht="15" customHeight="1" spans="1:7">
      <c r="A199" s="8">
        <v>196</v>
      </c>
      <c r="B199" s="9" t="s">
        <v>401</v>
      </c>
      <c r="C199" s="10" t="s">
        <v>402</v>
      </c>
      <c r="D199" s="9" t="str">
        <f>"2010041034401964"</f>
        <v>2010041034401964</v>
      </c>
      <c r="E199" s="9" t="s">
        <v>11</v>
      </c>
      <c r="F199" s="9" t="s">
        <v>12</v>
      </c>
      <c r="G199" s="9">
        <v>1500</v>
      </c>
    </row>
    <row r="200" ht="15" customHeight="1" spans="1:7">
      <c r="A200" s="8">
        <v>197</v>
      </c>
      <c r="B200" s="9" t="s">
        <v>403</v>
      </c>
      <c r="C200" s="10" t="s">
        <v>404</v>
      </c>
      <c r="D200" s="9" t="str">
        <f>"2010041034500169"</f>
        <v>2010041034500169</v>
      </c>
      <c r="E200" s="9" t="s">
        <v>223</v>
      </c>
      <c r="F200" s="9" t="s">
        <v>16</v>
      </c>
      <c r="G200" s="9">
        <v>1200</v>
      </c>
    </row>
    <row r="201" ht="15" customHeight="1" spans="1:7">
      <c r="A201" s="8">
        <v>198</v>
      </c>
      <c r="B201" s="9" t="s">
        <v>405</v>
      </c>
      <c r="C201" s="10" t="s">
        <v>406</v>
      </c>
      <c r="D201" s="9" t="str">
        <f>"2010041034401654"</f>
        <v>2010041034401654</v>
      </c>
      <c r="E201" s="9" t="s">
        <v>21</v>
      </c>
      <c r="F201" s="9" t="s">
        <v>12</v>
      </c>
      <c r="G201" s="9">
        <v>1800</v>
      </c>
    </row>
    <row r="202" ht="15" customHeight="1" spans="1:7">
      <c r="A202" s="8">
        <v>199</v>
      </c>
      <c r="B202" s="9" t="s">
        <v>407</v>
      </c>
      <c r="C202" s="10" t="s">
        <v>408</v>
      </c>
      <c r="D202" s="9" t="str">
        <f>"2010041034500171"</f>
        <v>2010041034500171</v>
      </c>
      <c r="E202" s="9" t="s">
        <v>223</v>
      </c>
      <c r="F202" s="9" t="s">
        <v>16</v>
      </c>
      <c r="G202" s="9">
        <v>1200</v>
      </c>
    </row>
    <row r="203" ht="15" customHeight="1" spans="1:7">
      <c r="A203" s="8">
        <v>200</v>
      </c>
      <c r="B203" s="9" t="s">
        <v>409</v>
      </c>
      <c r="C203" s="10" t="s">
        <v>289</v>
      </c>
      <c r="D203" s="9" t="str">
        <f>"2010041034500192"</f>
        <v>2010041034500192</v>
      </c>
      <c r="E203" s="9" t="s">
        <v>223</v>
      </c>
      <c r="F203" s="9" t="s">
        <v>16</v>
      </c>
      <c r="G203" s="9">
        <v>1200</v>
      </c>
    </row>
    <row r="204" ht="15" customHeight="1" spans="1:7">
      <c r="A204" s="8">
        <v>201</v>
      </c>
      <c r="B204" s="9" t="s">
        <v>410</v>
      </c>
      <c r="C204" s="10" t="s">
        <v>411</v>
      </c>
      <c r="D204" s="9" t="str">
        <f>"2010041034500176"</f>
        <v>2010041034500176</v>
      </c>
      <c r="E204" s="9" t="s">
        <v>223</v>
      </c>
      <c r="F204" s="9" t="s">
        <v>16</v>
      </c>
      <c r="G204" s="9">
        <v>1200</v>
      </c>
    </row>
    <row r="205" ht="15" customHeight="1" spans="1:7">
      <c r="A205" s="8">
        <v>202</v>
      </c>
      <c r="B205" s="9" t="s">
        <v>412</v>
      </c>
      <c r="C205" s="10" t="s">
        <v>413</v>
      </c>
      <c r="D205" s="9" t="str">
        <f>"2010041034500167"</f>
        <v>2010041034500167</v>
      </c>
      <c r="E205" s="9" t="s">
        <v>223</v>
      </c>
      <c r="F205" s="9" t="s">
        <v>16</v>
      </c>
      <c r="G205" s="9">
        <v>1200</v>
      </c>
    </row>
    <row r="206" ht="15" customHeight="1" spans="1:7">
      <c r="A206" s="8">
        <v>203</v>
      </c>
      <c r="B206" s="9" t="s">
        <v>414</v>
      </c>
      <c r="C206" s="10" t="s">
        <v>415</v>
      </c>
      <c r="D206" s="9" t="str">
        <f>"2010041034500173"</f>
        <v>2010041034500173</v>
      </c>
      <c r="E206" s="9" t="s">
        <v>223</v>
      </c>
      <c r="F206" s="9" t="s">
        <v>16</v>
      </c>
      <c r="G206" s="9">
        <v>1200</v>
      </c>
    </row>
    <row r="207" ht="15" customHeight="1" spans="1:7">
      <c r="A207" s="8">
        <v>204</v>
      </c>
      <c r="B207" s="9" t="s">
        <v>416</v>
      </c>
      <c r="C207" s="10" t="s">
        <v>417</v>
      </c>
      <c r="D207" s="9" t="str">
        <f>"2010041034500187"</f>
        <v>2010041034500187</v>
      </c>
      <c r="E207" s="9" t="s">
        <v>223</v>
      </c>
      <c r="F207" s="9" t="s">
        <v>16</v>
      </c>
      <c r="G207" s="9">
        <v>1200</v>
      </c>
    </row>
    <row r="208" ht="15" customHeight="1" spans="1:7">
      <c r="A208" s="8">
        <v>205</v>
      </c>
      <c r="B208" s="9" t="s">
        <v>418</v>
      </c>
      <c r="C208" s="10" t="s">
        <v>419</v>
      </c>
      <c r="D208" s="9" t="str">
        <f>"2010041034401693"</f>
        <v>2010041034401693</v>
      </c>
      <c r="E208" s="9" t="s">
        <v>21</v>
      </c>
      <c r="F208" s="9" t="s">
        <v>12</v>
      </c>
      <c r="G208" s="9">
        <v>1800</v>
      </c>
    </row>
    <row r="209" ht="15" customHeight="1" spans="1:7">
      <c r="A209" s="8">
        <v>206</v>
      </c>
      <c r="B209" s="9" t="s">
        <v>420</v>
      </c>
      <c r="C209" s="10" t="s">
        <v>421</v>
      </c>
      <c r="D209" s="9" t="str">
        <f>"2010041034401677"</f>
        <v>2010041034401677</v>
      </c>
      <c r="E209" s="9" t="s">
        <v>21</v>
      </c>
      <c r="F209" s="9" t="s">
        <v>12</v>
      </c>
      <c r="G209" s="9">
        <v>1800</v>
      </c>
    </row>
    <row r="210" ht="15" customHeight="1" spans="1:7">
      <c r="A210" s="8">
        <v>207</v>
      </c>
      <c r="B210" s="9" t="s">
        <v>422</v>
      </c>
      <c r="C210" s="10" t="s">
        <v>423</v>
      </c>
      <c r="D210" s="9" t="str">
        <f>"2010041006401682"</f>
        <v>2010041006401682</v>
      </c>
      <c r="E210" s="9" t="s">
        <v>15</v>
      </c>
      <c r="F210" s="9" t="s">
        <v>12</v>
      </c>
      <c r="G210" s="9">
        <v>1900</v>
      </c>
    </row>
    <row r="211" ht="15" customHeight="1" spans="1:7">
      <c r="A211" s="8">
        <v>208</v>
      </c>
      <c r="B211" s="9" t="s">
        <v>424</v>
      </c>
      <c r="C211" s="10" t="s">
        <v>425</v>
      </c>
      <c r="D211" s="9" t="str">
        <f>"2010041034401755"</f>
        <v>2010041034401755</v>
      </c>
      <c r="E211" s="9" t="s">
        <v>11</v>
      </c>
      <c r="F211" s="9" t="s">
        <v>12</v>
      </c>
      <c r="G211" s="9">
        <v>1500</v>
      </c>
    </row>
    <row r="212" ht="15" customHeight="1" spans="1:7">
      <c r="A212" s="8">
        <v>209</v>
      </c>
      <c r="B212" s="9" t="s">
        <v>426</v>
      </c>
      <c r="C212" s="10" t="s">
        <v>152</v>
      </c>
      <c r="D212" s="9" t="str">
        <f>"2010041034401765"</f>
        <v>2010041034401765</v>
      </c>
      <c r="E212" s="9" t="s">
        <v>11</v>
      </c>
      <c r="F212" s="9" t="s">
        <v>12</v>
      </c>
      <c r="G212" s="9">
        <v>1500</v>
      </c>
    </row>
    <row r="213" ht="15" customHeight="1" spans="1:7">
      <c r="A213" s="8">
        <v>210</v>
      </c>
      <c r="B213" s="9" t="s">
        <v>427</v>
      </c>
      <c r="C213" s="10" t="s">
        <v>428</v>
      </c>
      <c r="D213" s="9" t="str">
        <f>"2010041034401744"</f>
        <v>2010041034401744</v>
      </c>
      <c r="E213" s="9" t="s">
        <v>11</v>
      </c>
      <c r="F213" s="9" t="s">
        <v>12</v>
      </c>
      <c r="G213" s="9">
        <v>1500</v>
      </c>
    </row>
    <row r="214" ht="15" customHeight="1" spans="1:7">
      <c r="A214" s="8">
        <v>211</v>
      </c>
      <c r="B214" s="9" t="s">
        <v>429</v>
      </c>
      <c r="C214" s="10" t="s">
        <v>430</v>
      </c>
      <c r="D214" s="9" t="str">
        <f>"2010041034401775"</f>
        <v>2010041034401775</v>
      </c>
      <c r="E214" s="9" t="s">
        <v>11</v>
      </c>
      <c r="F214" s="9" t="s">
        <v>12</v>
      </c>
      <c r="G214" s="9">
        <v>1500</v>
      </c>
    </row>
    <row r="215" ht="15" customHeight="1" spans="1:7">
      <c r="A215" s="8">
        <v>212</v>
      </c>
      <c r="B215" s="9" t="s">
        <v>431</v>
      </c>
      <c r="C215" s="10" t="s">
        <v>432</v>
      </c>
      <c r="D215" s="9" t="str">
        <f>"2010041034401979"</f>
        <v>2010041034401979</v>
      </c>
      <c r="E215" s="9" t="s">
        <v>11</v>
      </c>
      <c r="F215" s="9" t="s">
        <v>12</v>
      </c>
      <c r="G215" s="9">
        <v>1500</v>
      </c>
    </row>
    <row r="216" ht="15" customHeight="1" spans="1:7">
      <c r="A216" s="8">
        <v>213</v>
      </c>
      <c r="B216" s="9" t="s">
        <v>433</v>
      </c>
      <c r="C216" s="10" t="s">
        <v>434</v>
      </c>
      <c r="D216" s="9" t="str">
        <f>"2010041034401766"</f>
        <v>2010041034401766</v>
      </c>
      <c r="E216" s="9" t="s">
        <v>11</v>
      </c>
      <c r="F216" s="9" t="s">
        <v>12</v>
      </c>
      <c r="G216" s="9">
        <v>1500</v>
      </c>
    </row>
    <row r="217" ht="15" customHeight="1" spans="1:7">
      <c r="A217" s="8">
        <v>214</v>
      </c>
      <c r="B217" s="9" t="s">
        <v>435</v>
      </c>
      <c r="C217" s="10" t="s">
        <v>436</v>
      </c>
      <c r="D217" s="9" t="str">
        <f>"2010041034401759"</f>
        <v>2010041034401759</v>
      </c>
      <c r="E217" s="9" t="s">
        <v>11</v>
      </c>
      <c r="F217" s="9" t="s">
        <v>12</v>
      </c>
      <c r="G217" s="9">
        <v>1500</v>
      </c>
    </row>
    <row r="218" ht="15" customHeight="1" spans="1:7">
      <c r="A218" s="8">
        <v>215</v>
      </c>
      <c r="B218" s="9" t="s">
        <v>437</v>
      </c>
      <c r="C218" s="10" t="s">
        <v>438</v>
      </c>
      <c r="D218" s="9" t="str">
        <f>"2010041034401742"</f>
        <v>2010041034401742</v>
      </c>
      <c r="E218" s="9" t="s">
        <v>11</v>
      </c>
      <c r="F218" s="9" t="s">
        <v>12</v>
      </c>
      <c r="G218" s="9">
        <v>1500</v>
      </c>
    </row>
    <row r="219" ht="15" customHeight="1" spans="1:7">
      <c r="A219" s="8">
        <v>216</v>
      </c>
      <c r="B219" s="9" t="s">
        <v>439</v>
      </c>
      <c r="C219" s="10" t="s">
        <v>440</v>
      </c>
      <c r="D219" s="9" t="str">
        <f>"2010041034401777"</f>
        <v>2010041034401777</v>
      </c>
      <c r="E219" s="9" t="s">
        <v>11</v>
      </c>
      <c r="F219" s="9" t="s">
        <v>12</v>
      </c>
      <c r="G219" s="9">
        <v>1500</v>
      </c>
    </row>
    <row r="220" ht="15" customHeight="1" spans="1:7">
      <c r="A220" s="8">
        <v>217</v>
      </c>
      <c r="B220" s="9" t="s">
        <v>441</v>
      </c>
      <c r="C220" s="10" t="s">
        <v>442</v>
      </c>
      <c r="D220" s="9" t="str">
        <f>"2010041034401685"</f>
        <v>2010041034401685</v>
      </c>
      <c r="E220" s="9" t="s">
        <v>21</v>
      </c>
      <c r="F220" s="9" t="s">
        <v>12</v>
      </c>
      <c r="G220" s="9">
        <v>1800</v>
      </c>
    </row>
    <row r="221" ht="15" customHeight="1" spans="1:7">
      <c r="A221" s="8">
        <v>218</v>
      </c>
      <c r="B221" s="9" t="s">
        <v>443</v>
      </c>
      <c r="C221" s="10" t="s">
        <v>444</v>
      </c>
      <c r="D221" s="9" t="str">
        <f>"2010041034401681"</f>
        <v>2010041034401681</v>
      </c>
      <c r="E221" s="9" t="s">
        <v>21</v>
      </c>
      <c r="F221" s="9" t="s">
        <v>12</v>
      </c>
      <c r="G221" s="9">
        <v>1800</v>
      </c>
    </row>
    <row r="222" ht="15" customHeight="1" spans="1:7">
      <c r="A222" s="8">
        <v>219</v>
      </c>
      <c r="B222" s="9" t="s">
        <v>445</v>
      </c>
      <c r="C222" s="10" t="s">
        <v>446</v>
      </c>
      <c r="D222" s="9" t="str">
        <f>"2010041034401676"</f>
        <v>2010041034401676</v>
      </c>
      <c r="E222" s="9" t="s">
        <v>21</v>
      </c>
      <c r="F222" s="9" t="s">
        <v>12</v>
      </c>
      <c r="G222" s="9">
        <v>1800</v>
      </c>
    </row>
    <row r="223" ht="15" customHeight="1" spans="1:7">
      <c r="A223" s="8">
        <v>220</v>
      </c>
      <c r="B223" s="9" t="s">
        <v>447</v>
      </c>
      <c r="C223" s="10" t="s">
        <v>448</v>
      </c>
      <c r="D223" s="9" t="str">
        <f>"2010041034401656"</f>
        <v>2010041034401656</v>
      </c>
      <c r="E223" s="9" t="s">
        <v>21</v>
      </c>
      <c r="F223" s="9" t="s">
        <v>12</v>
      </c>
      <c r="G223" s="9">
        <v>1800</v>
      </c>
    </row>
    <row r="224" ht="15" customHeight="1" spans="1:7">
      <c r="A224" s="8">
        <v>221</v>
      </c>
      <c r="B224" s="9" t="s">
        <v>449</v>
      </c>
      <c r="C224" s="10" t="s">
        <v>450</v>
      </c>
      <c r="D224" s="9" t="str">
        <f>"2010041034401659"</f>
        <v>2010041034401659</v>
      </c>
      <c r="E224" s="9" t="s">
        <v>21</v>
      </c>
      <c r="F224" s="9" t="s">
        <v>12</v>
      </c>
      <c r="G224" s="9">
        <v>1800</v>
      </c>
    </row>
    <row r="225" ht="15" customHeight="1" spans="1:7">
      <c r="A225" s="8">
        <v>222</v>
      </c>
      <c r="B225" s="9" t="s">
        <v>451</v>
      </c>
      <c r="C225" s="10" t="s">
        <v>452</v>
      </c>
      <c r="D225" s="9" t="str">
        <f>"2010041034401655"</f>
        <v>2010041034401655</v>
      </c>
      <c r="E225" s="9" t="s">
        <v>21</v>
      </c>
      <c r="F225" s="9" t="s">
        <v>12</v>
      </c>
      <c r="G225" s="9">
        <v>1800</v>
      </c>
    </row>
    <row r="226" ht="15" customHeight="1" spans="1:7">
      <c r="A226" s="8">
        <v>223</v>
      </c>
      <c r="B226" s="9" t="s">
        <v>453</v>
      </c>
      <c r="C226" s="10" t="s">
        <v>454</v>
      </c>
      <c r="D226" s="9" t="str">
        <f>"2010041034401692"</f>
        <v>2010041034401692</v>
      </c>
      <c r="E226" s="9" t="s">
        <v>21</v>
      </c>
      <c r="F226" s="9" t="s">
        <v>12</v>
      </c>
      <c r="G226" s="9">
        <v>1800</v>
      </c>
    </row>
    <row r="227" ht="15" customHeight="1" spans="1:7">
      <c r="A227" s="8">
        <v>224</v>
      </c>
      <c r="B227" s="9" t="s">
        <v>455</v>
      </c>
      <c r="C227" s="10" t="s">
        <v>456</v>
      </c>
      <c r="D227" s="9" t="str">
        <f>"2010041034401663"</f>
        <v>2010041034401663</v>
      </c>
      <c r="E227" s="9" t="s">
        <v>21</v>
      </c>
      <c r="F227" s="9" t="s">
        <v>12</v>
      </c>
      <c r="G227" s="9">
        <v>1800</v>
      </c>
    </row>
    <row r="228" ht="15" customHeight="1" spans="1:7">
      <c r="A228" s="8">
        <v>225</v>
      </c>
      <c r="B228" s="9" t="s">
        <v>457</v>
      </c>
      <c r="C228" s="10" t="s">
        <v>458</v>
      </c>
      <c r="D228" s="9" t="str">
        <f>"2010041034400829"</f>
        <v>2010041034400829</v>
      </c>
      <c r="E228" s="9" t="s">
        <v>28</v>
      </c>
      <c r="F228" s="9" t="s">
        <v>12</v>
      </c>
      <c r="G228" s="9">
        <v>1000</v>
      </c>
    </row>
    <row r="229" ht="15" customHeight="1" spans="1:7">
      <c r="A229" s="8">
        <v>226</v>
      </c>
      <c r="B229" s="9" t="s">
        <v>459</v>
      </c>
      <c r="C229" s="10" t="s">
        <v>460</v>
      </c>
      <c r="D229" s="9" t="str">
        <f>"2010041034401428"</f>
        <v>2010041034401428</v>
      </c>
      <c r="E229" s="9" t="s">
        <v>28</v>
      </c>
      <c r="F229" s="9" t="s">
        <v>12</v>
      </c>
      <c r="G229" s="9">
        <v>1000</v>
      </c>
    </row>
    <row r="230" ht="15" customHeight="1" spans="1:7">
      <c r="A230" s="8">
        <v>227</v>
      </c>
      <c r="B230" s="9" t="s">
        <v>461</v>
      </c>
      <c r="C230" s="10" t="s">
        <v>462</v>
      </c>
      <c r="D230" s="9" t="str">
        <f>"2010041034401427"</f>
        <v>2010041034401427</v>
      </c>
      <c r="E230" s="9" t="s">
        <v>28</v>
      </c>
      <c r="F230" s="9" t="s">
        <v>12</v>
      </c>
      <c r="G230" s="9">
        <v>500</v>
      </c>
    </row>
    <row r="231" ht="15" customHeight="1" spans="1:7">
      <c r="A231" s="8">
        <v>228</v>
      </c>
      <c r="B231" s="9" t="s">
        <v>463</v>
      </c>
      <c r="C231" s="10" t="s">
        <v>464</v>
      </c>
      <c r="D231" s="9" t="str">
        <f>"2010041034400701"</f>
        <v>2010041034400701</v>
      </c>
      <c r="E231" s="9" t="s">
        <v>42</v>
      </c>
      <c r="F231" s="9" t="s">
        <v>12</v>
      </c>
      <c r="G231" s="9">
        <v>1500</v>
      </c>
    </row>
    <row r="232" ht="15" customHeight="1" spans="1:7">
      <c r="A232" s="8">
        <v>229</v>
      </c>
      <c r="B232" s="9" t="s">
        <v>465</v>
      </c>
      <c r="C232" s="10" t="s">
        <v>41</v>
      </c>
      <c r="D232" s="9" t="str">
        <f>"2010041034400831"</f>
        <v>2010041034400831</v>
      </c>
      <c r="E232" s="9" t="s">
        <v>28</v>
      </c>
      <c r="F232" s="9" t="s">
        <v>12</v>
      </c>
      <c r="G232" s="9">
        <v>1000</v>
      </c>
    </row>
    <row r="233" ht="15" customHeight="1" spans="1:7">
      <c r="A233" s="8">
        <v>230</v>
      </c>
      <c r="B233" s="9" t="s">
        <v>466</v>
      </c>
      <c r="C233" s="10" t="s">
        <v>467</v>
      </c>
      <c r="D233" s="9" t="str">
        <f>"2010041034400694"</f>
        <v>2010041034400694</v>
      </c>
      <c r="E233" s="9" t="s">
        <v>42</v>
      </c>
      <c r="F233" s="9" t="s">
        <v>12</v>
      </c>
      <c r="G233" s="9">
        <v>1500</v>
      </c>
    </row>
    <row r="234" ht="15" customHeight="1" spans="1:7">
      <c r="A234" s="8">
        <v>231</v>
      </c>
      <c r="B234" s="9" t="s">
        <v>468</v>
      </c>
      <c r="C234" s="10" t="s">
        <v>469</v>
      </c>
      <c r="D234" s="9" t="str">
        <f>"2010041006300265"</f>
        <v>2010041006300265</v>
      </c>
      <c r="E234" s="9" t="s">
        <v>15</v>
      </c>
      <c r="F234" s="9" t="s">
        <v>195</v>
      </c>
      <c r="G234" s="9">
        <v>2600</v>
      </c>
    </row>
    <row r="235" ht="15" customHeight="1" spans="1:7">
      <c r="A235" s="8">
        <v>232</v>
      </c>
      <c r="B235" s="9" t="s">
        <v>470</v>
      </c>
      <c r="C235" s="10" t="s">
        <v>471</v>
      </c>
      <c r="D235" s="9" t="str">
        <f>"2010041034400832"</f>
        <v>2010041034400832</v>
      </c>
      <c r="E235" s="9" t="s">
        <v>28</v>
      </c>
      <c r="F235" s="9" t="s">
        <v>12</v>
      </c>
      <c r="G235" s="9">
        <v>1000</v>
      </c>
    </row>
    <row r="236" ht="15" customHeight="1" spans="1:7">
      <c r="A236" s="8">
        <v>233</v>
      </c>
      <c r="B236" s="9" t="s">
        <v>472</v>
      </c>
      <c r="C236" s="10" t="s">
        <v>473</v>
      </c>
      <c r="D236" s="9" t="str">
        <f>"2010041034401426"</f>
        <v>2010041034401426</v>
      </c>
      <c r="E236" s="9" t="s">
        <v>28</v>
      </c>
      <c r="F236" s="9" t="s">
        <v>12</v>
      </c>
      <c r="G236" s="9">
        <v>700</v>
      </c>
    </row>
    <row r="237" ht="15" customHeight="1" spans="1:7">
      <c r="A237" s="8">
        <v>234</v>
      </c>
      <c r="B237" s="9" t="s">
        <v>474</v>
      </c>
      <c r="C237" s="10" t="s">
        <v>475</v>
      </c>
      <c r="D237" s="9" t="str">
        <f>"2010041034400722"</f>
        <v>2010041034400722</v>
      </c>
      <c r="E237" s="9" t="s">
        <v>42</v>
      </c>
      <c r="F237" s="9" t="s">
        <v>12</v>
      </c>
      <c r="G237" s="9">
        <v>1500</v>
      </c>
    </row>
    <row r="238" ht="15" customHeight="1" spans="1:7">
      <c r="A238" s="8">
        <v>235</v>
      </c>
      <c r="B238" s="9" t="s">
        <v>476</v>
      </c>
      <c r="C238" s="10" t="s">
        <v>477</v>
      </c>
      <c r="D238" s="9" t="str">
        <f>"2010041034400830"</f>
        <v>2010041034400830</v>
      </c>
      <c r="E238" s="9" t="s">
        <v>28</v>
      </c>
      <c r="F238" s="9" t="s">
        <v>12</v>
      </c>
      <c r="G238" s="9">
        <v>1000</v>
      </c>
    </row>
    <row r="239" ht="15" customHeight="1" spans="1:7">
      <c r="A239" s="8">
        <v>236</v>
      </c>
      <c r="B239" s="9" t="s">
        <v>478</v>
      </c>
      <c r="C239" s="10" t="s">
        <v>479</v>
      </c>
      <c r="D239" s="9" t="str">
        <f>"2010041047400051"</f>
        <v>2010041047400051</v>
      </c>
      <c r="E239" s="9" t="s">
        <v>42</v>
      </c>
      <c r="F239" s="9" t="s">
        <v>12</v>
      </c>
      <c r="G239" s="9">
        <v>1000</v>
      </c>
    </row>
    <row r="240" ht="15" customHeight="1" spans="1:7">
      <c r="A240" s="8">
        <v>237</v>
      </c>
      <c r="B240" s="9" t="s">
        <v>480</v>
      </c>
      <c r="C240" s="10" t="s">
        <v>481</v>
      </c>
      <c r="D240" s="9" t="str">
        <f>"1910000000404897"</f>
        <v>1910000000404897</v>
      </c>
      <c r="E240" s="9" t="s">
        <v>482</v>
      </c>
      <c r="F240" s="9" t="s">
        <v>12</v>
      </c>
      <c r="G240" s="9">
        <v>1000</v>
      </c>
    </row>
    <row r="241" ht="15" customHeight="1" spans="1:7">
      <c r="A241" s="8">
        <v>238</v>
      </c>
      <c r="B241" s="9" t="s">
        <v>483</v>
      </c>
      <c r="C241" s="10" t="s">
        <v>484</v>
      </c>
      <c r="D241" s="9" t="str">
        <f>"1910000000404903"</f>
        <v>1910000000404903</v>
      </c>
      <c r="E241" s="9" t="s">
        <v>482</v>
      </c>
      <c r="F241" s="9" t="s">
        <v>12</v>
      </c>
      <c r="G241" s="9">
        <v>1000</v>
      </c>
    </row>
    <row r="242" ht="15" customHeight="1" spans="1:7">
      <c r="A242" s="8">
        <v>239</v>
      </c>
      <c r="B242" s="9" t="s">
        <v>485</v>
      </c>
      <c r="C242" s="10" t="s">
        <v>486</v>
      </c>
      <c r="D242" s="9" t="str">
        <f>"1910041067500036"</f>
        <v>1910041067500036</v>
      </c>
      <c r="E242" s="9" t="s">
        <v>11</v>
      </c>
      <c r="F242" s="9" t="s">
        <v>16</v>
      </c>
      <c r="G242" s="9">
        <v>800</v>
      </c>
    </row>
    <row r="243" ht="15" customHeight="1" spans="1:7">
      <c r="A243" s="8">
        <v>240</v>
      </c>
      <c r="B243" s="9" t="s">
        <v>487</v>
      </c>
      <c r="C243" s="10" t="s">
        <v>488</v>
      </c>
      <c r="D243" s="9" t="str">
        <f>"1910000000404887"</f>
        <v>1910000000404887</v>
      </c>
      <c r="E243" s="9" t="s">
        <v>482</v>
      </c>
      <c r="F243" s="9" t="s">
        <v>12</v>
      </c>
      <c r="G243" s="9">
        <v>1000</v>
      </c>
    </row>
    <row r="244" ht="15" customHeight="1" spans="1:7">
      <c r="A244" s="8">
        <v>241</v>
      </c>
      <c r="B244" s="9" t="s">
        <v>489</v>
      </c>
      <c r="C244" s="10" t="s">
        <v>490</v>
      </c>
      <c r="D244" s="9" t="str">
        <f>"1910041067500015"</f>
        <v>1910041067500015</v>
      </c>
      <c r="E244" s="9" t="s">
        <v>11</v>
      </c>
      <c r="F244" s="9" t="s">
        <v>16</v>
      </c>
      <c r="G244" s="9">
        <v>400</v>
      </c>
    </row>
    <row r="245" ht="15" customHeight="1" spans="1:7">
      <c r="A245" s="8">
        <v>242</v>
      </c>
      <c r="B245" s="9" t="s">
        <v>491</v>
      </c>
      <c r="C245" s="10" t="s">
        <v>492</v>
      </c>
      <c r="D245" s="9" t="str">
        <f>"1910000000404878"</f>
        <v>1910000000404878</v>
      </c>
      <c r="E245" s="9" t="s">
        <v>482</v>
      </c>
      <c r="F245" s="9" t="s">
        <v>12</v>
      </c>
      <c r="G245" s="9">
        <v>1000</v>
      </c>
    </row>
    <row r="246" ht="15" customHeight="1" spans="1:7">
      <c r="A246" s="8">
        <v>243</v>
      </c>
      <c r="B246" s="9" t="s">
        <v>493</v>
      </c>
      <c r="C246" s="10" t="s">
        <v>494</v>
      </c>
      <c r="D246" s="9" t="str">
        <f>"1910000000404908"</f>
        <v>1910000000404908</v>
      </c>
      <c r="E246" s="9" t="s">
        <v>482</v>
      </c>
      <c r="F246" s="9" t="s">
        <v>12</v>
      </c>
      <c r="G246" s="9">
        <v>1000</v>
      </c>
    </row>
    <row r="247" ht="15" customHeight="1" spans="1:7">
      <c r="A247" s="8">
        <v>244</v>
      </c>
      <c r="B247" s="9" t="s">
        <v>495</v>
      </c>
      <c r="C247" s="10" t="s">
        <v>496</v>
      </c>
      <c r="D247" s="9" t="str">
        <f>"1910000000404888"</f>
        <v>1910000000404888</v>
      </c>
      <c r="E247" s="9" t="s">
        <v>482</v>
      </c>
      <c r="F247" s="9" t="s">
        <v>12</v>
      </c>
      <c r="G247" s="9">
        <v>1000</v>
      </c>
    </row>
    <row r="248" ht="15" customHeight="1" spans="1:7">
      <c r="A248" s="8">
        <v>245</v>
      </c>
      <c r="B248" s="9" t="s">
        <v>497</v>
      </c>
      <c r="C248" s="10" t="s">
        <v>498</v>
      </c>
      <c r="D248" s="9" t="str">
        <f>"2010041034400724"</f>
        <v>2010041034400724</v>
      </c>
      <c r="E248" s="9" t="s">
        <v>42</v>
      </c>
      <c r="F248" s="9" t="s">
        <v>12</v>
      </c>
      <c r="G248" s="9">
        <v>1500</v>
      </c>
    </row>
    <row r="249" ht="15" customHeight="1" spans="1:7">
      <c r="A249" s="8">
        <v>246</v>
      </c>
      <c r="B249" s="9" t="s">
        <v>499</v>
      </c>
      <c r="C249" s="10" t="s">
        <v>500</v>
      </c>
      <c r="D249" s="9" t="str">
        <f>"2010041034400828"</f>
        <v>2010041034400828</v>
      </c>
      <c r="E249" s="9" t="s">
        <v>28</v>
      </c>
      <c r="F249" s="9" t="s">
        <v>12</v>
      </c>
      <c r="G249" s="9">
        <v>1000</v>
      </c>
    </row>
    <row r="250" ht="15" customHeight="1" spans="1:7">
      <c r="A250" s="8">
        <v>247</v>
      </c>
      <c r="B250" s="9" t="s">
        <v>501</v>
      </c>
      <c r="C250" s="10" t="s">
        <v>502</v>
      </c>
      <c r="D250" s="9" t="str">
        <f>"2010041034400901"</f>
        <v>2010041034400901</v>
      </c>
      <c r="E250" s="9" t="s">
        <v>28</v>
      </c>
      <c r="F250" s="9" t="s">
        <v>12</v>
      </c>
      <c r="G250" s="9">
        <v>1500</v>
      </c>
    </row>
    <row r="251" ht="15" customHeight="1" spans="1:7">
      <c r="A251" s="8">
        <v>248</v>
      </c>
      <c r="B251" s="9" t="s">
        <v>503</v>
      </c>
      <c r="C251" s="10" t="s">
        <v>504</v>
      </c>
      <c r="D251" s="9" t="str">
        <f>"2010041034400689"</f>
        <v>2010041034400689</v>
      </c>
      <c r="E251" s="9" t="s">
        <v>42</v>
      </c>
      <c r="F251" s="9" t="s">
        <v>12</v>
      </c>
      <c r="G251" s="9">
        <v>1500</v>
      </c>
    </row>
    <row r="252" ht="15" customHeight="1" spans="1:7">
      <c r="A252" s="8">
        <v>249</v>
      </c>
      <c r="B252" s="9" t="s">
        <v>505</v>
      </c>
      <c r="C252" s="10" t="s">
        <v>506</v>
      </c>
      <c r="D252" s="9" t="str">
        <f>"2010041034400718"</f>
        <v>2010041034400718</v>
      </c>
      <c r="E252" s="9" t="s">
        <v>42</v>
      </c>
      <c r="F252" s="9" t="s">
        <v>12</v>
      </c>
      <c r="G252" s="9">
        <v>1500</v>
      </c>
    </row>
    <row r="253" ht="15" customHeight="1" spans="1:7">
      <c r="A253" s="8">
        <v>250</v>
      </c>
      <c r="B253" s="9" t="s">
        <v>447</v>
      </c>
      <c r="C253" s="10" t="s">
        <v>507</v>
      </c>
      <c r="D253" s="9" t="str">
        <f>"2010041034401433"</f>
        <v>2010041034401433</v>
      </c>
      <c r="E253" s="9" t="s">
        <v>28</v>
      </c>
      <c r="F253" s="9" t="s">
        <v>12</v>
      </c>
      <c r="G253" s="9">
        <v>1000</v>
      </c>
    </row>
    <row r="254" spans="1:7">
      <c r="A254" s="8">
        <v>251</v>
      </c>
      <c r="B254" s="11" t="s">
        <v>508</v>
      </c>
      <c r="C254" s="10" t="s">
        <v>509</v>
      </c>
      <c r="D254" s="11" t="s">
        <v>510</v>
      </c>
      <c r="E254" s="11" t="s">
        <v>42</v>
      </c>
      <c r="F254" s="11" t="s">
        <v>12</v>
      </c>
      <c r="G254" s="11">
        <v>1500</v>
      </c>
    </row>
    <row r="255" spans="1:7">
      <c r="A255" s="8">
        <v>252</v>
      </c>
      <c r="B255" s="11" t="s">
        <v>511</v>
      </c>
      <c r="C255" s="10" t="s">
        <v>512</v>
      </c>
      <c r="D255" s="11" t="s">
        <v>513</v>
      </c>
      <c r="E255" s="11" t="s">
        <v>42</v>
      </c>
      <c r="F255" s="11" t="s">
        <v>12</v>
      </c>
      <c r="G255" s="11">
        <v>1500</v>
      </c>
    </row>
    <row r="256" spans="1:7">
      <c r="A256" s="8">
        <v>253</v>
      </c>
      <c r="B256" s="11" t="s">
        <v>514</v>
      </c>
      <c r="C256" s="10" t="s">
        <v>515</v>
      </c>
      <c r="D256" s="11" t="s">
        <v>516</v>
      </c>
      <c r="E256" s="11" t="s">
        <v>15</v>
      </c>
      <c r="F256" s="11" t="s">
        <v>12</v>
      </c>
      <c r="G256" s="11">
        <v>1900</v>
      </c>
    </row>
    <row r="257" spans="1:7">
      <c r="A257" s="8">
        <v>254</v>
      </c>
      <c r="B257" s="11" t="s">
        <v>383</v>
      </c>
      <c r="C257" s="10" t="s">
        <v>517</v>
      </c>
      <c r="D257" s="11" t="s">
        <v>518</v>
      </c>
      <c r="E257" s="11" t="s">
        <v>42</v>
      </c>
      <c r="F257" s="11" t="s">
        <v>12</v>
      </c>
      <c r="G257" s="11">
        <v>1500</v>
      </c>
    </row>
    <row r="258" spans="1:7">
      <c r="A258" s="8">
        <v>255</v>
      </c>
      <c r="B258" s="11" t="s">
        <v>519</v>
      </c>
      <c r="C258" s="12" t="s">
        <v>520</v>
      </c>
      <c r="D258" s="13" t="s">
        <v>521</v>
      </c>
      <c r="E258" s="11" t="s">
        <v>28</v>
      </c>
      <c r="F258" s="11" t="s">
        <v>12</v>
      </c>
      <c r="G258" s="11">
        <v>1000</v>
      </c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pxglk-c02</dc:creator>
  <cp:lastModifiedBy>陈佳</cp:lastModifiedBy>
  <dcterms:created xsi:type="dcterms:W3CDTF">2020-04-07T03:02:00Z</dcterms:created>
  <dcterms:modified xsi:type="dcterms:W3CDTF">2020-10-19T09:12:36Z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